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Operations Team\Annual Leave calculator\"/>
    </mc:Choice>
  </mc:AlternateContent>
  <xr:revisionPtr revIDLastSave="0" documentId="8_{A507FF23-4B09-4365-BA91-9B57C5BB80F1}" xr6:coauthVersionLast="36" xr6:coauthVersionMax="36" xr10:uidLastSave="{00000000-0000-0000-0000-000000000000}"/>
  <bookViews>
    <workbookView xWindow="0" yWindow="0" windowWidth="28800" windowHeight="11625" xr2:uid="{C9CB0550-C0EB-43A2-99DF-2740045B808D}"/>
  </bookViews>
  <sheets>
    <sheet name="Form (days)" sheetId="2" r:id="rId1"/>
    <sheet name="Form (hours)" sheetId="1" r:id="rId2"/>
    <sheet name="Calculation (days)" sheetId="5" state="hidden" r:id="rId3"/>
    <sheet name="Calculation (hours)" sheetId="6" state="hidden" r:id="rId4"/>
    <sheet name="Values" sheetId="3" state="hidden" r:id="rId5"/>
    <sheet name="Bank holidays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23" i="1"/>
  <c r="B26" i="1" s="1"/>
  <c r="B2" i="5"/>
  <c r="B1" i="5"/>
  <c r="C14" i="4"/>
  <c r="C13" i="4"/>
  <c r="C12" i="4"/>
  <c r="C11" i="4"/>
  <c r="C10" i="4"/>
  <c r="C9" i="4"/>
  <c r="C8" i="4"/>
  <c r="C7" i="4"/>
  <c r="C6" i="4"/>
  <c r="C5" i="4"/>
  <c r="C4" i="4"/>
  <c r="C3" i="4"/>
  <c r="C2" i="4"/>
  <c r="B2" i="6"/>
  <c r="B1" i="6"/>
  <c r="B27" i="1"/>
  <c r="B24" i="1"/>
  <c r="B18" i="1"/>
  <c r="B6" i="6" s="1"/>
  <c r="A19" i="1" s="1"/>
  <c r="B29" i="1" l="1"/>
  <c r="D13" i="4"/>
  <c r="D14" i="4"/>
  <c r="D6" i="4"/>
  <c r="D8" i="4"/>
  <c r="D11" i="4"/>
  <c r="D7" i="4"/>
  <c r="D9" i="4"/>
  <c r="D2" i="4"/>
  <c r="D10" i="4"/>
  <c r="D3" i="4"/>
  <c r="D4" i="4"/>
  <c r="D12" i="4"/>
  <c r="D5" i="4"/>
  <c r="B3" i="6"/>
  <c r="B30" i="1" s="1"/>
  <c r="B3" i="5"/>
  <c r="B10" i="2" s="1"/>
  <c r="B28" i="1"/>
  <c r="B25" i="1"/>
  <c r="B31" i="1" l="1"/>
  <c r="E2" i="4"/>
  <c r="B32" i="1" s="1"/>
  <c r="B33" i="1" s="1"/>
  <c r="B21" i="1" l="1"/>
</calcChain>
</file>

<file path=xl/sharedStrings.xml><?xml version="1.0" encoding="utf-8"?>
<sst xmlns="http://schemas.openxmlformats.org/spreadsheetml/2006/main" count="77" uniqueCount="49">
  <si>
    <t>Please use this calculator if you work part time or compressed hours</t>
  </si>
  <si>
    <t>Select staff group</t>
  </si>
  <si>
    <t>Professional/grade 6-8 research staff - 8 years service or more - 28 days</t>
  </si>
  <si>
    <t>Leave carried forward from previous year in hours</t>
  </si>
  <si>
    <t>Additional leave purchased in hours</t>
  </si>
  <si>
    <t>If calculating leave for a part year, please enter the start and end dates:</t>
  </si>
  <si>
    <t>Start date</t>
  </si>
  <si>
    <t>End date</t>
  </si>
  <si>
    <t>Enter contractual hours per week</t>
  </si>
  <si>
    <t>Hours worked per day</t>
  </si>
  <si>
    <t>Monday</t>
  </si>
  <si>
    <t>Tuesday</t>
  </si>
  <si>
    <t>Wednesday</t>
  </si>
  <si>
    <t>Thursday</t>
  </si>
  <si>
    <t>Friday</t>
  </si>
  <si>
    <t>Total hours</t>
  </si>
  <si>
    <t>Annual leave entitlement (bookable hours)</t>
  </si>
  <si>
    <t>Full-time equivalent, full-year leave entitlement</t>
  </si>
  <si>
    <t>Full-time equivalent, full-year entitlement for bank holidays</t>
  </si>
  <si>
    <t>Total full-time equivalent, full year entitlement</t>
  </si>
  <si>
    <t>Pro-rated, full-year leave entitlement</t>
  </si>
  <si>
    <t>Pro-rated, full-year entitlement for bank holidays</t>
  </si>
  <si>
    <t>Total pro-rated, full-year entitlement</t>
  </si>
  <si>
    <t>Pro-rated, part year leave entitlement</t>
  </si>
  <si>
    <t>Pro-rated, part-year bank holiday entitlement</t>
  </si>
  <si>
    <t>Total pro-rated, part-year entitlement</t>
  </si>
  <si>
    <t>Bank holiday hours to deduct</t>
  </si>
  <si>
    <t>Adjustment to make in Portal for annual leave</t>
  </si>
  <si>
    <t>Please use this calculator if you work full time without compressed hours.</t>
  </si>
  <si>
    <t>Professional/grade 6-8 research staff - 6 to 8 years service - 27 days</t>
  </si>
  <si>
    <t>Leave carried forward from previous year in days</t>
  </si>
  <si>
    <t>Additional leave purchased in days</t>
  </si>
  <si>
    <t>Annual leave entitlement (bookable days)</t>
  </si>
  <si>
    <t>Days</t>
  </si>
  <si>
    <t>Hours entered</t>
  </si>
  <si>
    <t>Staff groups</t>
  </si>
  <si>
    <t>FT entitlement in days</t>
  </si>
  <si>
    <t>Service brackets</t>
  </si>
  <si>
    <t>Additional leave</t>
  </si>
  <si>
    <t>Leave in hours or days</t>
  </si>
  <si>
    <t>Professional/grade 6-8 research staff - less than 3 years service - 25 days</t>
  </si>
  <si>
    <t>Less than 3</t>
  </si>
  <si>
    <t>Hours</t>
  </si>
  <si>
    <t>Professional/grade 6-8 research staff - 3 to 5 years service - 26 days</t>
  </si>
  <si>
    <t>3 to 5</t>
  </si>
  <si>
    <t>6 to 8</t>
  </si>
  <si>
    <t>9 or more</t>
  </si>
  <si>
    <t>Hours worked</t>
  </si>
  <si>
    <t>Sum of hours to deduct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</si>
</sst>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/m/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i/>
      <sz val="12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8" tint="0.59999389629810485"/>
        <bgColor theme="9"/>
      </patternFill>
    </fill>
    <fill>
      <patternFill patternType="solid">
        <fgColor theme="7" tint="0.59999389629810485"/>
        <bgColor theme="6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wrapText="1"/>
    </xf>
    <xf numFmtId="0" fontId="2" fillId="2" borderId="6" xfId="0" applyFont="1" applyFill="1" applyBorder="1" applyAlignment="1" applyProtection="1">
      <alignment wrapText="1"/>
    </xf>
    <xf numFmtId="0" fontId="2" fillId="4" borderId="0" xfId="0" applyFont="1" applyFill="1" applyAlignment="1" applyProtection="1">
      <alignment wrapText="1"/>
    </xf>
    <xf numFmtId="164" fontId="2" fillId="4" borderId="0" xfId="0" applyNumberFormat="1" applyFont="1" applyFill="1" applyAlignment="1" applyProtection="1">
      <alignment horizontal="right" wrapText="1"/>
    </xf>
    <xf numFmtId="0" fontId="6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4" borderId="0" xfId="0" applyFont="1" applyFill="1" applyAlignment="1" applyProtection="1">
      <alignment horizontal="right" wrapText="1"/>
    </xf>
    <xf numFmtId="0" fontId="2" fillId="0" borderId="0" xfId="0" applyFont="1" applyAlignment="1">
      <alignment wrapText="1"/>
    </xf>
    <xf numFmtId="14" fontId="2" fillId="0" borderId="0" xfId="0" applyNumberFormat="1" applyFont="1"/>
    <xf numFmtId="0" fontId="2" fillId="0" borderId="0" xfId="0" applyFont="1"/>
    <xf numFmtId="165" fontId="2" fillId="0" borderId="0" xfId="0" applyNumberFormat="1" applyFont="1" applyAlignment="1"/>
    <xf numFmtId="0" fontId="0" fillId="0" borderId="0" xfId="0" applyFont="1" applyAlignment="1"/>
    <xf numFmtId="0" fontId="2" fillId="3" borderId="0" xfId="0" applyFont="1" applyFill="1" applyAlignment="1">
      <alignment wrapText="1"/>
    </xf>
    <xf numFmtId="14" fontId="2" fillId="3" borderId="0" xfId="0" applyNumberFormat="1" applyFont="1" applyFill="1"/>
    <xf numFmtId="0" fontId="2" fillId="3" borderId="0" xfId="0" applyFont="1" applyFill="1"/>
    <xf numFmtId="0" fontId="7" fillId="3" borderId="0" xfId="0" applyFont="1" applyFill="1"/>
    <xf numFmtId="0" fontId="7" fillId="3" borderId="0" xfId="0" applyFont="1" applyFill="1" applyAlignment="1"/>
    <xf numFmtId="0" fontId="7" fillId="0" borderId="0" xfId="0" applyFont="1" applyAlignment="1"/>
    <xf numFmtId="14" fontId="7" fillId="0" borderId="0" xfId="0" applyNumberFormat="1" applyFont="1" applyAlignment="1"/>
    <xf numFmtId="165" fontId="7" fillId="0" borderId="0" xfId="0" applyNumberFormat="1" applyFont="1" applyAlignment="1"/>
    <xf numFmtId="0" fontId="7" fillId="0" borderId="0" xfId="0" applyFont="1"/>
    <xf numFmtId="0" fontId="1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165" fontId="2" fillId="5" borderId="0" xfId="0" applyNumberFormat="1" applyFont="1" applyFill="1" applyAlignment="1" applyProtection="1">
      <alignment wrapText="1"/>
      <protection locked="0"/>
    </xf>
    <xf numFmtId="0" fontId="4" fillId="6" borderId="0" xfId="0" applyFont="1" applyFill="1" applyAlignment="1" applyProtection="1">
      <alignment wrapText="1"/>
    </xf>
    <xf numFmtId="14" fontId="1" fillId="5" borderId="0" xfId="0" applyNumberFormat="1" applyFont="1" applyFill="1" applyAlignment="1" applyProtection="1">
      <alignment wrapText="1"/>
      <protection locked="0"/>
    </xf>
    <xf numFmtId="164" fontId="4" fillId="6" borderId="0" xfId="0" applyNumberFormat="1" applyFont="1" applyFill="1" applyAlignment="1" applyProtection="1">
      <alignment wrapText="1"/>
    </xf>
    <xf numFmtId="0" fontId="1" fillId="6" borderId="0" xfId="0" applyFont="1" applyFill="1" applyAlignment="1" applyProtection="1">
      <alignment wrapText="1"/>
    </xf>
    <xf numFmtId="164" fontId="1" fillId="6" borderId="0" xfId="0" applyNumberFormat="1" applyFont="1" applyFill="1" applyAlignment="1" applyProtection="1">
      <alignment horizontal="right"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66F5-C0EA-4493-805D-E3C014ACE1C1}">
  <dimension ref="A1:Z1000"/>
  <sheetViews>
    <sheetView tabSelected="1" workbookViewId="0">
      <selection activeCell="E1" sqref="E1"/>
    </sheetView>
  </sheetViews>
  <sheetFormatPr defaultColWidth="47.42578125" defaultRowHeight="15" x14ac:dyDescent="0.25"/>
  <sheetData>
    <row r="1" spans="1:26" ht="15.75" x14ac:dyDescent="0.25">
      <c r="A1" s="43" t="s">
        <v>28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x14ac:dyDescent="0.25">
      <c r="A2" s="35" t="s">
        <v>1</v>
      </c>
      <c r="B2" s="36" t="s">
        <v>40</v>
      </c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6" t="s">
        <v>30</v>
      </c>
      <c r="B3" s="36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6" t="s">
        <v>31</v>
      </c>
      <c r="B4" s="36"/>
      <c r="C4" s="1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3" t="s">
        <v>5</v>
      </c>
      <c r="B6" s="4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36" t="s">
        <v>6</v>
      </c>
      <c r="B7" s="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36" t="s">
        <v>7</v>
      </c>
      <c r="B8" s="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.5" x14ac:dyDescent="0.3">
      <c r="A10" s="38" t="s">
        <v>32</v>
      </c>
      <c r="B10" s="38">
        <f>ROUNDUP($B$12/365*'Calculation (days)'!B3/0.5,0)*0.5+B3+B4</f>
        <v>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6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4" t="s">
        <v>17</v>
      </c>
      <c r="B12" s="20">
        <f>VLOOKUP(B2,Values!A:B,2,FALSE)</f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DmDren59Yv2XSyD8Gm9i4yDlhYZeW52URzGEilMC2WgSwCF3Abe/KniprbTx5cLleaMfiLNjqPXbltE6AuOfwA==" saltValue="0WMqvfmwdGnLJWGVUwA3AQ==" spinCount="100000" sheet="1" objects="1" scenarios="1"/>
  <protectedRanges>
    <protectedRange algorithmName="SHA-512" hashValue="gHCX31fJqyXARJM/HHYFk/ON5sQfBbPwfDEZm/he9hik57mt/6lZqeMybQOrDu1gOLJDPjv8DdJmsSt5HsF9wQ==" saltValue="FB3gvjG2Cu3A6cARZoIWzw==" spinCount="100000" sqref="A10:B12" name="Range3"/>
    <protectedRange algorithmName="SHA-512" hashValue="zNG1tl7/g/x52edmWaD8aPLccscrc6X85fZpjhqP53Ps6xIibktk//lxakm8/f0tmpo2yd0flfcmvrbMoVzZkA==" saltValue="KmVz0kDJ8iEiOmHe/axi+Q==" spinCount="100000" sqref="A7:A8" name="Range2"/>
    <protectedRange algorithmName="SHA-512" hashValue="tPuko3y0b+Urxcdhm+ngk1Cuqrkr08BMOdSNgxYDC3SbwO5ls7I/rBiy1I7et5oLHaDVoG4eeCUkz1MqqnvDLw==" saltValue="rQOfXjn5C/m2a4fuwOrgBQ==" spinCount="100000" sqref="A2:A4" name="Range1"/>
  </protectedRanges>
  <mergeCells count="2">
    <mergeCell ref="A1:C1"/>
    <mergeCell ref="A6:B6"/>
  </mergeCells>
  <dataValidations count="1">
    <dataValidation type="custom" allowBlank="1" showDropDown="1" sqref="F20" xr:uid="{664D3677-76FB-4FC1-9415-8E89A628D57C}">
      <formula1>OR(NOT(ISERROR(DATEVALUE(F20))), AND(ISNUMBER(F20), LEFT(CELL("format", F20))="D"))</formula1>
    </dataValidation>
  </dataValidations>
  <pageMargins left="0.7" right="0.7" top="0.75" bottom="0.75" header="0.3" footer="0.3"/>
  <pageSetup paperSize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55E5560-FFFA-4CD0-8FA8-4DC8B3D6009C}">
          <x14:formula1>
            <xm:f>Values!$A$2:$A$5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E9E7-1E87-4BA3-BB50-C8D4144F9804}">
  <dimension ref="A1:Z1017"/>
  <sheetViews>
    <sheetView workbookViewId="0">
      <selection activeCell="E15" sqref="E15"/>
    </sheetView>
  </sheetViews>
  <sheetFormatPr defaultRowHeight="15" x14ac:dyDescent="0.25"/>
  <cols>
    <col min="1" max="2" width="54.85546875" customWidth="1"/>
    <col min="6" max="6" width="12.7109375" bestFit="1" customWidth="1"/>
  </cols>
  <sheetData>
    <row r="1" spans="1:26" ht="15.75" x14ac:dyDescent="0.25">
      <c r="A1" s="43" t="s">
        <v>0</v>
      </c>
      <c r="B1" s="4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x14ac:dyDescent="0.25">
      <c r="A2" s="35" t="s">
        <v>1</v>
      </c>
      <c r="B2" s="35" t="s">
        <v>40</v>
      </c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6" t="s">
        <v>3</v>
      </c>
      <c r="B3" s="36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6" t="s">
        <v>4</v>
      </c>
      <c r="B4" s="36"/>
      <c r="C4" s="1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36" t="s">
        <v>6</v>
      </c>
      <c r="B7" s="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36" t="s">
        <v>7</v>
      </c>
      <c r="B8" s="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6" t="s">
        <v>8</v>
      </c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3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36" t="s">
        <v>10</v>
      </c>
      <c r="B13" s="3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36" t="s">
        <v>11</v>
      </c>
      <c r="B14" s="3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36" t="s">
        <v>12</v>
      </c>
      <c r="B15" s="3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6" t="s">
        <v>13</v>
      </c>
      <c r="B16" s="3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6" t="s">
        <v>14</v>
      </c>
      <c r="B17" s="3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4" t="s">
        <v>15</v>
      </c>
      <c r="B18" s="4">
        <f>SUM(B13:B17)</f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5" t="str">
        <f>IF('Calculation (hours)'!B6&lt;&gt;0,"Please check - total hours entered do not match hours per week","")</f>
        <v/>
      </c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6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3">
      <c r="A21" s="38" t="s">
        <v>16</v>
      </c>
      <c r="B21" s="40">
        <f>(ROUNDUP(($B$25/37*$B$10)/365*'Calculation (hours)'!B3/0.5,0)*0.5)-B32+B3+B4</f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6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x14ac:dyDescent="0.25">
      <c r="A23" s="7" t="s">
        <v>17</v>
      </c>
      <c r="B23" s="8">
        <f>VLOOKUP(B2,Values!A:B,2,FALSE)*7.4</f>
        <v>185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1.5" hidden="1" x14ac:dyDescent="0.25">
      <c r="A24" s="10" t="s">
        <v>18</v>
      </c>
      <c r="B24" s="11">
        <f>13*7.4</f>
        <v>96.2</v>
      </c>
      <c r="C24" s="1"/>
      <c r="D24" s="1"/>
      <c r="E24" s="1"/>
      <c r="F24" s="1"/>
      <c r="G24" s="1"/>
      <c r="H24" s="1"/>
      <c r="I24" s="1"/>
      <c r="J24" s="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hidden="1" x14ac:dyDescent="0.25">
      <c r="A25" s="12" t="s">
        <v>19</v>
      </c>
      <c r="B25" s="13">
        <f>SUM(B23:B24)</f>
        <v>281.2</v>
      </c>
      <c r="C25" s="1"/>
      <c r="D25" s="1"/>
      <c r="E25" s="1"/>
      <c r="F25" s="1"/>
      <c r="G25" s="1"/>
      <c r="H25" s="1"/>
      <c r="I25" s="1"/>
      <c r="J25" s="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hidden="1" x14ac:dyDescent="0.25">
      <c r="A26" s="7" t="s">
        <v>20</v>
      </c>
      <c r="B26" s="8">
        <f>B23/37*B10</f>
        <v>0</v>
      </c>
      <c r="C26" s="1"/>
      <c r="D26" s="1"/>
      <c r="E26" s="1"/>
      <c r="F26" s="1"/>
      <c r="G26" s="1"/>
      <c r="H26" s="1"/>
      <c r="I26" s="1"/>
      <c r="J26" s="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hidden="1" x14ac:dyDescent="0.25">
      <c r="A27" s="10" t="s">
        <v>21</v>
      </c>
      <c r="B27" s="11">
        <f>B24/37*B10</f>
        <v>0</v>
      </c>
      <c r="C27" s="1"/>
      <c r="D27" s="1"/>
      <c r="E27" s="1"/>
      <c r="F27" s="1"/>
      <c r="G27" s="1"/>
      <c r="H27" s="1"/>
      <c r="I27" s="1"/>
      <c r="J27" s="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hidden="1" x14ac:dyDescent="0.25">
      <c r="A28" s="12" t="s">
        <v>22</v>
      </c>
      <c r="B28" s="13">
        <f>B26+B27</f>
        <v>0</v>
      </c>
      <c r="C28" s="1"/>
      <c r="D28" s="1"/>
      <c r="E28" s="1"/>
      <c r="F28" s="1"/>
      <c r="G28" s="1"/>
      <c r="H28" s="1"/>
      <c r="I28" s="1"/>
      <c r="J28" s="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x14ac:dyDescent="0.25">
      <c r="A29" s="14" t="s">
        <v>23</v>
      </c>
      <c r="B29" s="15">
        <f>($B$26/365*'Calculation (hours)'!B3)</f>
        <v>0</v>
      </c>
      <c r="C29" s="1"/>
      <c r="D29" s="1"/>
      <c r="E29" s="1"/>
      <c r="F29" s="1"/>
      <c r="G29" s="1"/>
      <c r="H29" s="1"/>
      <c r="I29" s="1"/>
      <c r="J29" s="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x14ac:dyDescent="0.25">
      <c r="A30" s="14" t="s">
        <v>24</v>
      </c>
      <c r="B30" s="15">
        <f>($B$27/365*'Calculation (hours)'!B3)</f>
        <v>0</v>
      </c>
      <c r="C30" s="1"/>
      <c r="D30" s="1"/>
      <c r="E30" s="1"/>
      <c r="F30" s="1"/>
      <c r="G30" s="1"/>
      <c r="H30" s="1"/>
      <c r="I30" s="1"/>
      <c r="J30" s="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x14ac:dyDescent="0.25">
      <c r="A31" s="14" t="s">
        <v>25</v>
      </c>
      <c r="B31" s="15">
        <f>B29+B30</f>
        <v>0</v>
      </c>
      <c r="C31" s="1"/>
      <c r="D31" s="1"/>
      <c r="E31" s="1"/>
      <c r="F31" s="1"/>
      <c r="G31" s="1"/>
      <c r="H31" s="1"/>
      <c r="I31" s="1"/>
      <c r="J31" s="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x14ac:dyDescent="0.25">
      <c r="A32" s="14" t="s">
        <v>26</v>
      </c>
      <c r="B32" s="15">
        <f>'Bank holidays'!E2</f>
        <v>0</v>
      </c>
      <c r="C32" s="1"/>
      <c r="D32" s="1"/>
      <c r="E32" s="1"/>
      <c r="F32" s="1"/>
      <c r="G32" s="1"/>
      <c r="H32" s="1"/>
      <c r="I32" s="1"/>
      <c r="J32" s="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x14ac:dyDescent="0.25">
      <c r="A33" s="41" t="s">
        <v>27</v>
      </c>
      <c r="B33" s="42">
        <f>ROUND((B30-B32)/0.5,0)*0.5</f>
        <v>0</v>
      </c>
      <c r="C33" s="1"/>
      <c r="D33" s="1"/>
      <c r="E33" s="1"/>
      <c r="F33" s="1"/>
      <c r="G33" s="1"/>
      <c r="H33" s="1"/>
      <c r="I33" s="1"/>
      <c r="J33" s="1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x14ac:dyDescent="0.25">
      <c r="A34" s="2"/>
      <c r="B34" s="2"/>
      <c r="C34" s="1"/>
      <c r="D34" s="1"/>
      <c r="E34" s="1"/>
      <c r="F34" s="1"/>
      <c r="G34" s="1"/>
      <c r="H34" s="1"/>
      <c r="I34" s="1"/>
      <c r="J34" s="1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x14ac:dyDescent="0.25">
      <c r="A35" s="2"/>
      <c r="B35" s="2"/>
      <c r="C35" s="1"/>
      <c r="D35" s="1"/>
      <c r="E35" s="1"/>
      <c r="F35" s="1"/>
      <c r="G35" s="1"/>
      <c r="H35" s="1"/>
      <c r="I35" s="1"/>
      <c r="J35" s="1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x14ac:dyDescent="0.25">
      <c r="A36" s="1"/>
      <c r="B36" s="18"/>
      <c r="C36" s="1"/>
      <c r="D36" s="1"/>
      <c r="E36" s="1"/>
      <c r="F36" s="1"/>
      <c r="G36" s="1"/>
      <c r="H36" s="1"/>
      <c r="I36" s="1"/>
      <c r="J36" s="1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x14ac:dyDescent="0.25">
      <c r="A61" s="1"/>
      <c r="B61" s="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x14ac:dyDescent="0.25">
      <c r="A62" s="1"/>
      <c r="B62" s="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x14ac:dyDescent="0.25">
      <c r="A63" s="1"/>
      <c r="B63" s="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x14ac:dyDescent="0.25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x14ac:dyDescent="0.25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x14ac:dyDescent="0.25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x14ac:dyDescent="0.25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x14ac:dyDescent="0.25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x14ac:dyDescent="0.25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x14ac:dyDescent="0.25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x14ac:dyDescent="0.25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x14ac:dyDescent="0.25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x14ac:dyDescent="0.25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x14ac:dyDescent="0.25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x14ac:dyDescent="0.25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x14ac:dyDescent="0.25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x14ac:dyDescent="0.25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x14ac:dyDescent="0.25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x14ac:dyDescent="0.25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x14ac:dyDescent="0.25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x14ac:dyDescent="0.25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x14ac:dyDescent="0.25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x14ac:dyDescent="0.25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x14ac:dyDescent="0.25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x14ac:dyDescent="0.25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x14ac:dyDescent="0.25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x14ac:dyDescent="0.25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x14ac:dyDescent="0.25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x14ac:dyDescent="0.25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x14ac:dyDescent="0.25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x14ac:dyDescent="0.25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x14ac:dyDescent="0.25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x14ac:dyDescent="0.25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x14ac:dyDescent="0.25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x14ac:dyDescent="0.25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x14ac:dyDescent="0.25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x14ac:dyDescent="0.25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x14ac:dyDescent="0.25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x14ac:dyDescent="0.25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x14ac:dyDescent="0.25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x14ac:dyDescent="0.25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x14ac:dyDescent="0.25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x14ac:dyDescent="0.25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x14ac:dyDescent="0.25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x14ac:dyDescent="0.25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x14ac:dyDescent="0.25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x14ac:dyDescent="0.25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x14ac:dyDescent="0.25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x14ac:dyDescent="0.25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x14ac:dyDescent="0.25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x14ac:dyDescent="0.25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x14ac:dyDescent="0.25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x14ac:dyDescent="0.25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x14ac:dyDescent="0.25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x14ac:dyDescent="0.25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x14ac:dyDescent="0.25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x14ac:dyDescent="0.25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x14ac:dyDescent="0.25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x14ac:dyDescent="0.25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x14ac:dyDescent="0.25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x14ac:dyDescent="0.25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x14ac:dyDescent="0.25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x14ac:dyDescent="0.25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x14ac:dyDescent="0.25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x14ac:dyDescent="0.25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x14ac:dyDescent="0.25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x14ac:dyDescent="0.25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x14ac:dyDescent="0.25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x14ac:dyDescent="0.25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x14ac:dyDescent="0.25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x14ac:dyDescent="0.25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x14ac:dyDescent="0.25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x14ac:dyDescent="0.25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x14ac:dyDescent="0.25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x14ac:dyDescent="0.25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x14ac:dyDescent="0.25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x14ac:dyDescent="0.25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x14ac:dyDescent="0.25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x14ac:dyDescent="0.25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x14ac:dyDescent="0.25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x14ac:dyDescent="0.25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x14ac:dyDescent="0.25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x14ac:dyDescent="0.25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x14ac:dyDescent="0.25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x14ac:dyDescent="0.25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x14ac:dyDescent="0.25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x14ac:dyDescent="0.25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x14ac:dyDescent="0.25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x14ac:dyDescent="0.25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x14ac:dyDescent="0.25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x14ac:dyDescent="0.25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x14ac:dyDescent="0.25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x14ac:dyDescent="0.25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x14ac:dyDescent="0.25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x14ac:dyDescent="0.25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x14ac:dyDescent="0.25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x14ac:dyDescent="0.25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x14ac:dyDescent="0.25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x14ac:dyDescent="0.25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x14ac:dyDescent="0.25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x14ac:dyDescent="0.25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x14ac:dyDescent="0.25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x14ac:dyDescent="0.25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x14ac:dyDescent="0.25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x14ac:dyDescent="0.25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x14ac:dyDescent="0.25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x14ac:dyDescent="0.25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x14ac:dyDescent="0.25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x14ac:dyDescent="0.25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x14ac:dyDescent="0.25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x14ac:dyDescent="0.25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x14ac:dyDescent="0.25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x14ac:dyDescent="0.25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x14ac:dyDescent="0.25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x14ac:dyDescent="0.25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x14ac:dyDescent="0.25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x14ac:dyDescent="0.25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x14ac:dyDescent="0.25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x14ac:dyDescent="0.25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x14ac:dyDescent="0.25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x14ac:dyDescent="0.25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x14ac:dyDescent="0.25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x14ac:dyDescent="0.25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x14ac:dyDescent="0.25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x14ac:dyDescent="0.25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x14ac:dyDescent="0.25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x14ac:dyDescent="0.25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x14ac:dyDescent="0.25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x14ac:dyDescent="0.25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x14ac:dyDescent="0.25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x14ac:dyDescent="0.25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x14ac:dyDescent="0.25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x14ac:dyDescent="0.25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x14ac:dyDescent="0.25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x14ac:dyDescent="0.25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x14ac:dyDescent="0.25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x14ac:dyDescent="0.25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x14ac:dyDescent="0.25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x14ac:dyDescent="0.25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x14ac:dyDescent="0.25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x14ac:dyDescent="0.25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x14ac:dyDescent="0.25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x14ac:dyDescent="0.25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x14ac:dyDescent="0.25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x14ac:dyDescent="0.25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x14ac:dyDescent="0.25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x14ac:dyDescent="0.25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x14ac:dyDescent="0.25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x14ac:dyDescent="0.25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x14ac:dyDescent="0.25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x14ac:dyDescent="0.25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x14ac:dyDescent="0.25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x14ac:dyDescent="0.25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x14ac:dyDescent="0.25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x14ac:dyDescent="0.25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x14ac:dyDescent="0.25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x14ac:dyDescent="0.25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x14ac:dyDescent="0.25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x14ac:dyDescent="0.25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x14ac:dyDescent="0.25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x14ac:dyDescent="0.25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x14ac:dyDescent="0.25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x14ac:dyDescent="0.25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x14ac:dyDescent="0.25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x14ac:dyDescent="0.25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x14ac:dyDescent="0.25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x14ac:dyDescent="0.25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x14ac:dyDescent="0.25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x14ac:dyDescent="0.25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x14ac:dyDescent="0.25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x14ac:dyDescent="0.25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x14ac:dyDescent="0.25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x14ac:dyDescent="0.25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x14ac:dyDescent="0.25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x14ac:dyDescent="0.25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x14ac:dyDescent="0.25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x14ac:dyDescent="0.25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x14ac:dyDescent="0.25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x14ac:dyDescent="0.25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x14ac:dyDescent="0.25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x14ac:dyDescent="0.25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x14ac:dyDescent="0.25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x14ac:dyDescent="0.25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x14ac:dyDescent="0.25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x14ac:dyDescent="0.25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x14ac:dyDescent="0.25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x14ac:dyDescent="0.25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x14ac:dyDescent="0.25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x14ac:dyDescent="0.25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x14ac:dyDescent="0.25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x14ac:dyDescent="0.25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x14ac:dyDescent="0.25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x14ac:dyDescent="0.25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x14ac:dyDescent="0.25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x14ac:dyDescent="0.25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x14ac:dyDescent="0.25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x14ac:dyDescent="0.25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x14ac:dyDescent="0.25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x14ac:dyDescent="0.25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x14ac:dyDescent="0.25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x14ac:dyDescent="0.25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x14ac:dyDescent="0.25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x14ac:dyDescent="0.25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x14ac:dyDescent="0.25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x14ac:dyDescent="0.25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x14ac:dyDescent="0.25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x14ac:dyDescent="0.25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x14ac:dyDescent="0.25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x14ac:dyDescent="0.25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x14ac:dyDescent="0.25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x14ac:dyDescent="0.25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x14ac:dyDescent="0.25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x14ac:dyDescent="0.25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x14ac:dyDescent="0.25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x14ac:dyDescent="0.25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x14ac:dyDescent="0.25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x14ac:dyDescent="0.25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x14ac:dyDescent="0.25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x14ac:dyDescent="0.25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x14ac:dyDescent="0.25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x14ac:dyDescent="0.25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x14ac:dyDescent="0.25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x14ac:dyDescent="0.25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x14ac:dyDescent="0.25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x14ac:dyDescent="0.25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x14ac:dyDescent="0.25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x14ac:dyDescent="0.25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x14ac:dyDescent="0.25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x14ac:dyDescent="0.25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x14ac:dyDescent="0.25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x14ac:dyDescent="0.25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x14ac:dyDescent="0.25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x14ac:dyDescent="0.25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x14ac:dyDescent="0.25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x14ac:dyDescent="0.25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x14ac:dyDescent="0.25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x14ac:dyDescent="0.25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x14ac:dyDescent="0.25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x14ac:dyDescent="0.25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x14ac:dyDescent="0.25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x14ac:dyDescent="0.25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x14ac:dyDescent="0.25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x14ac:dyDescent="0.25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x14ac:dyDescent="0.25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x14ac:dyDescent="0.25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x14ac:dyDescent="0.25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x14ac:dyDescent="0.25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x14ac:dyDescent="0.25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x14ac:dyDescent="0.25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x14ac:dyDescent="0.25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x14ac:dyDescent="0.25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x14ac:dyDescent="0.25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x14ac:dyDescent="0.25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x14ac:dyDescent="0.25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x14ac:dyDescent="0.25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x14ac:dyDescent="0.25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x14ac:dyDescent="0.25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x14ac:dyDescent="0.25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x14ac:dyDescent="0.25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x14ac:dyDescent="0.25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x14ac:dyDescent="0.25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x14ac:dyDescent="0.25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x14ac:dyDescent="0.25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x14ac:dyDescent="0.25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x14ac:dyDescent="0.25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x14ac:dyDescent="0.25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x14ac:dyDescent="0.25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x14ac:dyDescent="0.25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x14ac:dyDescent="0.25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x14ac:dyDescent="0.25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x14ac:dyDescent="0.25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x14ac:dyDescent="0.25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x14ac:dyDescent="0.25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x14ac:dyDescent="0.25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x14ac:dyDescent="0.25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x14ac:dyDescent="0.25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x14ac:dyDescent="0.25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x14ac:dyDescent="0.25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x14ac:dyDescent="0.25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x14ac:dyDescent="0.25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x14ac:dyDescent="0.25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x14ac:dyDescent="0.25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x14ac:dyDescent="0.25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x14ac:dyDescent="0.25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x14ac:dyDescent="0.25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x14ac:dyDescent="0.25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x14ac:dyDescent="0.25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x14ac:dyDescent="0.25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x14ac:dyDescent="0.25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x14ac:dyDescent="0.25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x14ac:dyDescent="0.25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x14ac:dyDescent="0.25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x14ac:dyDescent="0.25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x14ac:dyDescent="0.25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x14ac:dyDescent="0.25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x14ac:dyDescent="0.25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x14ac:dyDescent="0.25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x14ac:dyDescent="0.25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x14ac:dyDescent="0.25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x14ac:dyDescent="0.25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x14ac:dyDescent="0.25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x14ac:dyDescent="0.25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x14ac:dyDescent="0.25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x14ac:dyDescent="0.25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x14ac:dyDescent="0.25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x14ac:dyDescent="0.25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x14ac:dyDescent="0.25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x14ac:dyDescent="0.25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x14ac:dyDescent="0.25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x14ac:dyDescent="0.25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x14ac:dyDescent="0.25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x14ac:dyDescent="0.25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x14ac:dyDescent="0.25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x14ac:dyDescent="0.25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x14ac:dyDescent="0.25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x14ac:dyDescent="0.25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x14ac:dyDescent="0.25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x14ac:dyDescent="0.25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x14ac:dyDescent="0.25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x14ac:dyDescent="0.25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x14ac:dyDescent="0.25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x14ac:dyDescent="0.25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x14ac:dyDescent="0.25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x14ac:dyDescent="0.25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x14ac:dyDescent="0.25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x14ac:dyDescent="0.25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x14ac:dyDescent="0.25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x14ac:dyDescent="0.25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x14ac:dyDescent="0.25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x14ac:dyDescent="0.25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x14ac:dyDescent="0.25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x14ac:dyDescent="0.25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x14ac:dyDescent="0.25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x14ac:dyDescent="0.25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x14ac:dyDescent="0.25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x14ac:dyDescent="0.25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x14ac:dyDescent="0.25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x14ac:dyDescent="0.25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x14ac:dyDescent="0.25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x14ac:dyDescent="0.25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x14ac:dyDescent="0.25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x14ac:dyDescent="0.25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x14ac:dyDescent="0.25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x14ac:dyDescent="0.25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x14ac:dyDescent="0.25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x14ac:dyDescent="0.25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x14ac:dyDescent="0.25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x14ac:dyDescent="0.25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x14ac:dyDescent="0.25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x14ac:dyDescent="0.25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x14ac:dyDescent="0.25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x14ac:dyDescent="0.25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x14ac:dyDescent="0.25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x14ac:dyDescent="0.25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x14ac:dyDescent="0.25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x14ac:dyDescent="0.25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x14ac:dyDescent="0.25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x14ac:dyDescent="0.25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x14ac:dyDescent="0.25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x14ac:dyDescent="0.25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x14ac:dyDescent="0.25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x14ac:dyDescent="0.25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x14ac:dyDescent="0.25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x14ac:dyDescent="0.25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x14ac:dyDescent="0.25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x14ac:dyDescent="0.25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x14ac:dyDescent="0.25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x14ac:dyDescent="0.25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x14ac:dyDescent="0.25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x14ac:dyDescent="0.25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x14ac:dyDescent="0.25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x14ac:dyDescent="0.25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x14ac:dyDescent="0.25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x14ac:dyDescent="0.25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x14ac:dyDescent="0.25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x14ac:dyDescent="0.25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x14ac:dyDescent="0.25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x14ac:dyDescent="0.25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x14ac:dyDescent="0.25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x14ac:dyDescent="0.25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x14ac:dyDescent="0.25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x14ac:dyDescent="0.25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x14ac:dyDescent="0.25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x14ac:dyDescent="0.25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x14ac:dyDescent="0.25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x14ac:dyDescent="0.25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x14ac:dyDescent="0.25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x14ac:dyDescent="0.25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x14ac:dyDescent="0.25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x14ac:dyDescent="0.25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x14ac:dyDescent="0.25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x14ac:dyDescent="0.25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x14ac:dyDescent="0.25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x14ac:dyDescent="0.25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x14ac:dyDescent="0.25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x14ac:dyDescent="0.25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x14ac:dyDescent="0.25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x14ac:dyDescent="0.25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x14ac:dyDescent="0.25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x14ac:dyDescent="0.25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x14ac:dyDescent="0.25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x14ac:dyDescent="0.25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x14ac:dyDescent="0.25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x14ac:dyDescent="0.25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x14ac:dyDescent="0.25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x14ac:dyDescent="0.25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x14ac:dyDescent="0.25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x14ac:dyDescent="0.25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x14ac:dyDescent="0.25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x14ac:dyDescent="0.25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x14ac:dyDescent="0.25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x14ac:dyDescent="0.25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x14ac:dyDescent="0.25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x14ac:dyDescent="0.25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x14ac:dyDescent="0.25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x14ac:dyDescent="0.25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x14ac:dyDescent="0.25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x14ac:dyDescent="0.25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x14ac:dyDescent="0.25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x14ac:dyDescent="0.25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x14ac:dyDescent="0.25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x14ac:dyDescent="0.25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x14ac:dyDescent="0.25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x14ac:dyDescent="0.25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x14ac:dyDescent="0.25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x14ac:dyDescent="0.25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x14ac:dyDescent="0.25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x14ac:dyDescent="0.25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x14ac:dyDescent="0.25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x14ac:dyDescent="0.25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x14ac:dyDescent="0.25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x14ac:dyDescent="0.25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x14ac:dyDescent="0.25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x14ac:dyDescent="0.25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x14ac:dyDescent="0.25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x14ac:dyDescent="0.25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x14ac:dyDescent="0.25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x14ac:dyDescent="0.25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x14ac:dyDescent="0.25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x14ac:dyDescent="0.25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x14ac:dyDescent="0.25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x14ac:dyDescent="0.25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x14ac:dyDescent="0.25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x14ac:dyDescent="0.25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x14ac:dyDescent="0.25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x14ac:dyDescent="0.25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x14ac:dyDescent="0.25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x14ac:dyDescent="0.25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x14ac:dyDescent="0.25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x14ac:dyDescent="0.25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x14ac:dyDescent="0.25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x14ac:dyDescent="0.25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x14ac:dyDescent="0.25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x14ac:dyDescent="0.25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x14ac:dyDescent="0.25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x14ac:dyDescent="0.25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x14ac:dyDescent="0.25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x14ac:dyDescent="0.25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x14ac:dyDescent="0.25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x14ac:dyDescent="0.25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x14ac:dyDescent="0.25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x14ac:dyDescent="0.25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x14ac:dyDescent="0.25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x14ac:dyDescent="0.25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x14ac:dyDescent="0.25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x14ac:dyDescent="0.25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x14ac:dyDescent="0.25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x14ac:dyDescent="0.25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x14ac:dyDescent="0.25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x14ac:dyDescent="0.25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x14ac:dyDescent="0.25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x14ac:dyDescent="0.25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x14ac:dyDescent="0.25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x14ac:dyDescent="0.25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x14ac:dyDescent="0.25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x14ac:dyDescent="0.25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x14ac:dyDescent="0.25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x14ac:dyDescent="0.25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x14ac:dyDescent="0.25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x14ac:dyDescent="0.25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x14ac:dyDescent="0.25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x14ac:dyDescent="0.25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x14ac:dyDescent="0.25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x14ac:dyDescent="0.25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x14ac:dyDescent="0.25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x14ac:dyDescent="0.25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x14ac:dyDescent="0.25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x14ac:dyDescent="0.25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x14ac:dyDescent="0.25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x14ac:dyDescent="0.25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x14ac:dyDescent="0.25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x14ac:dyDescent="0.25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x14ac:dyDescent="0.25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x14ac:dyDescent="0.25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x14ac:dyDescent="0.25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x14ac:dyDescent="0.25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x14ac:dyDescent="0.25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x14ac:dyDescent="0.25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x14ac:dyDescent="0.25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x14ac:dyDescent="0.25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x14ac:dyDescent="0.25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x14ac:dyDescent="0.25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x14ac:dyDescent="0.25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x14ac:dyDescent="0.25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x14ac:dyDescent="0.25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x14ac:dyDescent="0.25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x14ac:dyDescent="0.25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x14ac:dyDescent="0.25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x14ac:dyDescent="0.25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x14ac:dyDescent="0.25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x14ac:dyDescent="0.25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x14ac:dyDescent="0.25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x14ac:dyDescent="0.25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x14ac:dyDescent="0.25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x14ac:dyDescent="0.25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x14ac:dyDescent="0.25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x14ac:dyDescent="0.25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x14ac:dyDescent="0.25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x14ac:dyDescent="0.25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x14ac:dyDescent="0.25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x14ac:dyDescent="0.25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x14ac:dyDescent="0.25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x14ac:dyDescent="0.25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x14ac:dyDescent="0.25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x14ac:dyDescent="0.25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x14ac:dyDescent="0.25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x14ac:dyDescent="0.25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x14ac:dyDescent="0.25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x14ac:dyDescent="0.25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x14ac:dyDescent="0.25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x14ac:dyDescent="0.25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x14ac:dyDescent="0.25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x14ac:dyDescent="0.25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x14ac:dyDescent="0.25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x14ac:dyDescent="0.25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x14ac:dyDescent="0.25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x14ac:dyDescent="0.25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x14ac:dyDescent="0.25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x14ac:dyDescent="0.25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x14ac:dyDescent="0.25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x14ac:dyDescent="0.25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x14ac:dyDescent="0.25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x14ac:dyDescent="0.25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x14ac:dyDescent="0.25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x14ac:dyDescent="0.25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x14ac:dyDescent="0.25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x14ac:dyDescent="0.25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x14ac:dyDescent="0.25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x14ac:dyDescent="0.25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x14ac:dyDescent="0.25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x14ac:dyDescent="0.25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x14ac:dyDescent="0.25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x14ac:dyDescent="0.25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x14ac:dyDescent="0.25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x14ac:dyDescent="0.25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x14ac:dyDescent="0.25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x14ac:dyDescent="0.25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x14ac:dyDescent="0.25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x14ac:dyDescent="0.25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x14ac:dyDescent="0.25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x14ac:dyDescent="0.25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x14ac:dyDescent="0.25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x14ac:dyDescent="0.25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x14ac:dyDescent="0.25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x14ac:dyDescent="0.25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x14ac:dyDescent="0.25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x14ac:dyDescent="0.25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x14ac:dyDescent="0.25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x14ac:dyDescent="0.25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x14ac:dyDescent="0.25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x14ac:dyDescent="0.25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x14ac:dyDescent="0.25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x14ac:dyDescent="0.25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x14ac:dyDescent="0.25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x14ac:dyDescent="0.25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x14ac:dyDescent="0.25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x14ac:dyDescent="0.25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x14ac:dyDescent="0.25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x14ac:dyDescent="0.25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x14ac:dyDescent="0.25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x14ac:dyDescent="0.25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x14ac:dyDescent="0.25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x14ac:dyDescent="0.25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x14ac:dyDescent="0.25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x14ac:dyDescent="0.25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x14ac:dyDescent="0.25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x14ac:dyDescent="0.25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x14ac:dyDescent="0.25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x14ac:dyDescent="0.25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x14ac:dyDescent="0.25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x14ac:dyDescent="0.25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x14ac:dyDescent="0.25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x14ac:dyDescent="0.25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x14ac:dyDescent="0.25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x14ac:dyDescent="0.25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x14ac:dyDescent="0.25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x14ac:dyDescent="0.25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x14ac:dyDescent="0.25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x14ac:dyDescent="0.25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x14ac:dyDescent="0.25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x14ac:dyDescent="0.25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x14ac:dyDescent="0.25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x14ac:dyDescent="0.25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x14ac:dyDescent="0.25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x14ac:dyDescent="0.25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x14ac:dyDescent="0.25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x14ac:dyDescent="0.25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x14ac:dyDescent="0.25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x14ac:dyDescent="0.25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x14ac:dyDescent="0.25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x14ac:dyDescent="0.25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x14ac:dyDescent="0.25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x14ac:dyDescent="0.25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x14ac:dyDescent="0.25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x14ac:dyDescent="0.25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x14ac:dyDescent="0.25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x14ac:dyDescent="0.25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x14ac:dyDescent="0.25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x14ac:dyDescent="0.25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x14ac:dyDescent="0.25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x14ac:dyDescent="0.25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x14ac:dyDescent="0.25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x14ac:dyDescent="0.25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x14ac:dyDescent="0.25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x14ac:dyDescent="0.25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x14ac:dyDescent="0.25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x14ac:dyDescent="0.25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x14ac:dyDescent="0.25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x14ac:dyDescent="0.25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x14ac:dyDescent="0.25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x14ac:dyDescent="0.25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x14ac:dyDescent="0.25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x14ac:dyDescent="0.25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x14ac:dyDescent="0.25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x14ac:dyDescent="0.25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x14ac:dyDescent="0.25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x14ac:dyDescent="0.25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x14ac:dyDescent="0.25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x14ac:dyDescent="0.25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x14ac:dyDescent="0.25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x14ac:dyDescent="0.25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x14ac:dyDescent="0.25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x14ac:dyDescent="0.25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x14ac:dyDescent="0.25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x14ac:dyDescent="0.25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x14ac:dyDescent="0.25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x14ac:dyDescent="0.25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x14ac:dyDescent="0.25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x14ac:dyDescent="0.25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x14ac:dyDescent="0.25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x14ac:dyDescent="0.25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x14ac:dyDescent="0.25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x14ac:dyDescent="0.25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x14ac:dyDescent="0.25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x14ac:dyDescent="0.25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x14ac:dyDescent="0.25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x14ac:dyDescent="0.25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x14ac:dyDescent="0.25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x14ac:dyDescent="0.25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x14ac:dyDescent="0.25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x14ac:dyDescent="0.25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x14ac:dyDescent="0.25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x14ac:dyDescent="0.25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x14ac:dyDescent="0.25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x14ac:dyDescent="0.25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x14ac:dyDescent="0.25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x14ac:dyDescent="0.25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x14ac:dyDescent="0.25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x14ac:dyDescent="0.25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x14ac:dyDescent="0.25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x14ac:dyDescent="0.25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x14ac:dyDescent="0.25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x14ac:dyDescent="0.25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x14ac:dyDescent="0.25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x14ac:dyDescent="0.25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x14ac:dyDescent="0.25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x14ac:dyDescent="0.25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x14ac:dyDescent="0.25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x14ac:dyDescent="0.25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x14ac:dyDescent="0.25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x14ac:dyDescent="0.25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x14ac:dyDescent="0.25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x14ac:dyDescent="0.25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x14ac:dyDescent="0.25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x14ac:dyDescent="0.25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x14ac:dyDescent="0.25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x14ac:dyDescent="0.25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x14ac:dyDescent="0.25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x14ac:dyDescent="0.25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x14ac:dyDescent="0.25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x14ac:dyDescent="0.25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x14ac:dyDescent="0.25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x14ac:dyDescent="0.25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x14ac:dyDescent="0.25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x14ac:dyDescent="0.25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x14ac:dyDescent="0.25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x14ac:dyDescent="0.25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x14ac:dyDescent="0.25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x14ac:dyDescent="0.25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x14ac:dyDescent="0.25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x14ac:dyDescent="0.25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x14ac:dyDescent="0.25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x14ac:dyDescent="0.25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x14ac:dyDescent="0.25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x14ac:dyDescent="0.25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x14ac:dyDescent="0.25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x14ac:dyDescent="0.25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x14ac:dyDescent="0.25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x14ac:dyDescent="0.25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x14ac:dyDescent="0.25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x14ac:dyDescent="0.25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x14ac:dyDescent="0.25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x14ac:dyDescent="0.25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x14ac:dyDescent="0.25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x14ac:dyDescent="0.25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x14ac:dyDescent="0.25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x14ac:dyDescent="0.25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x14ac:dyDescent="0.25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x14ac:dyDescent="0.25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x14ac:dyDescent="0.25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x14ac:dyDescent="0.25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x14ac:dyDescent="0.25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x14ac:dyDescent="0.25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x14ac:dyDescent="0.25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x14ac:dyDescent="0.25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x14ac:dyDescent="0.25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x14ac:dyDescent="0.25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x14ac:dyDescent="0.25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x14ac:dyDescent="0.25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x14ac:dyDescent="0.25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x14ac:dyDescent="0.25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x14ac:dyDescent="0.25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x14ac:dyDescent="0.25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x14ac:dyDescent="0.25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x14ac:dyDescent="0.25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x14ac:dyDescent="0.25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x14ac:dyDescent="0.25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x14ac:dyDescent="0.25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x14ac:dyDescent="0.25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x14ac:dyDescent="0.25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x14ac:dyDescent="0.25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x14ac:dyDescent="0.25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x14ac:dyDescent="0.25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x14ac:dyDescent="0.25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x14ac:dyDescent="0.25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x14ac:dyDescent="0.25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x14ac:dyDescent="0.25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x14ac:dyDescent="0.25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x14ac:dyDescent="0.25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x14ac:dyDescent="0.25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x14ac:dyDescent="0.25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x14ac:dyDescent="0.25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x14ac:dyDescent="0.25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x14ac:dyDescent="0.25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x14ac:dyDescent="0.25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x14ac:dyDescent="0.25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x14ac:dyDescent="0.25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x14ac:dyDescent="0.25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x14ac:dyDescent="0.25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x14ac:dyDescent="0.25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x14ac:dyDescent="0.25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x14ac:dyDescent="0.25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x14ac:dyDescent="0.25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x14ac:dyDescent="0.25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x14ac:dyDescent="0.25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x14ac:dyDescent="0.25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x14ac:dyDescent="0.25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x14ac:dyDescent="0.25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x14ac:dyDescent="0.25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x14ac:dyDescent="0.25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x14ac:dyDescent="0.25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x14ac:dyDescent="0.25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x14ac:dyDescent="0.25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x14ac:dyDescent="0.25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x14ac:dyDescent="0.25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x14ac:dyDescent="0.25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x14ac:dyDescent="0.25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x14ac:dyDescent="0.25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x14ac:dyDescent="0.25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x14ac:dyDescent="0.25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x14ac:dyDescent="0.25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x14ac:dyDescent="0.25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x14ac:dyDescent="0.25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x14ac:dyDescent="0.25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x14ac:dyDescent="0.25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x14ac:dyDescent="0.25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x14ac:dyDescent="0.25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x14ac:dyDescent="0.25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x14ac:dyDescent="0.25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x14ac:dyDescent="0.25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x14ac:dyDescent="0.25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x14ac:dyDescent="0.25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x14ac:dyDescent="0.25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x14ac:dyDescent="0.25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x14ac:dyDescent="0.25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x14ac:dyDescent="0.25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x14ac:dyDescent="0.25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x14ac:dyDescent="0.25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x14ac:dyDescent="0.25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x14ac:dyDescent="0.25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x14ac:dyDescent="0.25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x14ac:dyDescent="0.25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x14ac:dyDescent="0.25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x14ac:dyDescent="0.25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x14ac:dyDescent="0.25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x14ac:dyDescent="0.25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x14ac:dyDescent="0.25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x14ac:dyDescent="0.25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x14ac:dyDescent="0.25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x14ac:dyDescent="0.25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x14ac:dyDescent="0.25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x14ac:dyDescent="0.25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x14ac:dyDescent="0.25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x14ac:dyDescent="0.25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x14ac:dyDescent="0.25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x14ac:dyDescent="0.25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x14ac:dyDescent="0.25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x14ac:dyDescent="0.25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x14ac:dyDescent="0.25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x14ac:dyDescent="0.25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x14ac:dyDescent="0.25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x14ac:dyDescent="0.25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x14ac:dyDescent="0.25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x14ac:dyDescent="0.25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x14ac:dyDescent="0.25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x14ac:dyDescent="0.25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x14ac:dyDescent="0.25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x14ac:dyDescent="0.25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x14ac:dyDescent="0.25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x14ac:dyDescent="0.25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x14ac:dyDescent="0.25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x14ac:dyDescent="0.25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x14ac:dyDescent="0.25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x14ac:dyDescent="0.25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x14ac:dyDescent="0.25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x14ac:dyDescent="0.25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x14ac:dyDescent="0.25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x14ac:dyDescent="0.25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x14ac:dyDescent="0.25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x14ac:dyDescent="0.25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x14ac:dyDescent="0.25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x14ac:dyDescent="0.25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x14ac:dyDescent="0.25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x14ac:dyDescent="0.25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x14ac:dyDescent="0.25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x14ac:dyDescent="0.25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x14ac:dyDescent="0.25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x14ac:dyDescent="0.25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x14ac:dyDescent="0.25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x14ac:dyDescent="0.25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x14ac:dyDescent="0.25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x14ac:dyDescent="0.25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x14ac:dyDescent="0.25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x14ac:dyDescent="0.25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x14ac:dyDescent="0.25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x14ac:dyDescent="0.25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x14ac:dyDescent="0.25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x14ac:dyDescent="0.25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x14ac:dyDescent="0.25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x14ac:dyDescent="0.25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x14ac:dyDescent="0.25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x14ac:dyDescent="0.25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x14ac:dyDescent="0.25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x14ac:dyDescent="0.25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x14ac:dyDescent="0.25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x14ac:dyDescent="0.25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x14ac:dyDescent="0.25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x14ac:dyDescent="0.25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x14ac:dyDescent="0.25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x14ac:dyDescent="0.25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x14ac:dyDescent="0.25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x14ac:dyDescent="0.25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x14ac:dyDescent="0.25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x14ac:dyDescent="0.25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x14ac:dyDescent="0.25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x14ac:dyDescent="0.25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x14ac:dyDescent="0.25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x14ac:dyDescent="0.25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x14ac:dyDescent="0.25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x14ac:dyDescent="0.25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x14ac:dyDescent="0.25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x14ac:dyDescent="0.25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x14ac:dyDescent="0.25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x14ac:dyDescent="0.25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x14ac:dyDescent="0.25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x14ac:dyDescent="0.25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x14ac:dyDescent="0.25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x14ac:dyDescent="0.25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x14ac:dyDescent="0.25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x14ac:dyDescent="0.25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x14ac:dyDescent="0.25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x14ac:dyDescent="0.25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x14ac:dyDescent="0.25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x14ac:dyDescent="0.25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x14ac:dyDescent="0.25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x14ac:dyDescent="0.25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x14ac:dyDescent="0.25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x14ac:dyDescent="0.25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x14ac:dyDescent="0.25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x14ac:dyDescent="0.25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x14ac:dyDescent="0.25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x14ac:dyDescent="0.25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x14ac:dyDescent="0.25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x14ac:dyDescent="0.25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x14ac:dyDescent="0.25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x14ac:dyDescent="0.25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x14ac:dyDescent="0.25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x14ac:dyDescent="0.25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x14ac:dyDescent="0.25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x14ac:dyDescent="0.25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x14ac:dyDescent="0.25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x14ac:dyDescent="0.25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x14ac:dyDescent="0.25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x14ac:dyDescent="0.25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x14ac:dyDescent="0.25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x14ac:dyDescent="0.25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x14ac:dyDescent="0.25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x14ac:dyDescent="0.25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x14ac:dyDescent="0.25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x14ac:dyDescent="0.25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x14ac:dyDescent="0.25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x14ac:dyDescent="0.25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x14ac:dyDescent="0.25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x14ac:dyDescent="0.25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x14ac:dyDescent="0.25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x14ac:dyDescent="0.25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x14ac:dyDescent="0.25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x14ac:dyDescent="0.25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x14ac:dyDescent="0.25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x14ac:dyDescent="0.25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x14ac:dyDescent="0.25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x14ac:dyDescent="0.25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x14ac:dyDescent="0.25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x14ac:dyDescent="0.25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x14ac:dyDescent="0.25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x14ac:dyDescent="0.25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x14ac:dyDescent="0.25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x14ac:dyDescent="0.25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x14ac:dyDescent="0.25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x14ac:dyDescent="0.25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spans="1:26" ht="15.75" x14ac:dyDescent="0.25">
      <c r="A1001" s="1"/>
      <c r="B1001" s="1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  <row r="1002" spans="1:26" ht="15.75" x14ac:dyDescent="0.25">
      <c r="A1002" s="1"/>
      <c r="B1002" s="1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</row>
    <row r="1003" spans="1:26" ht="15.75" x14ac:dyDescent="0.25">
      <c r="A1003" s="1"/>
      <c r="B1003" s="1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</row>
    <row r="1004" spans="1:26" ht="15.75" x14ac:dyDescent="0.25">
      <c r="A1004" s="1"/>
      <c r="B1004" s="1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</row>
    <row r="1005" spans="1:26" ht="15.75" x14ac:dyDescent="0.25">
      <c r="A1005" s="1"/>
      <c r="B1005" s="1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</row>
    <row r="1006" spans="1:26" ht="15.75" x14ac:dyDescent="0.25">
      <c r="A1006" s="1"/>
      <c r="B1006" s="1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</row>
    <row r="1007" spans="1:26" ht="15.75" x14ac:dyDescent="0.25">
      <c r="A1007" s="1"/>
      <c r="B1007" s="1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</row>
    <row r="1008" spans="1:26" ht="15.75" x14ac:dyDescent="0.25">
      <c r="A1008" s="1"/>
      <c r="B1008" s="1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</row>
    <row r="1009" spans="1:26" ht="15.75" x14ac:dyDescent="0.25">
      <c r="A1009" s="1"/>
      <c r="B1009" s="1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</row>
    <row r="1010" spans="1:26" ht="15.75" x14ac:dyDescent="0.25">
      <c r="A1010" s="1"/>
      <c r="B1010" s="1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</row>
    <row r="1011" spans="1:26" ht="15.75" x14ac:dyDescent="0.25">
      <c r="A1011" s="1"/>
      <c r="B1011" s="1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</row>
    <row r="1012" spans="1:26" ht="15.75" x14ac:dyDescent="0.25">
      <c r="A1012" s="1"/>
      <c r="B1012" s="1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</row>
    <row r="1013" spans="1:26" ht="15.75" x14ac:dyDescent="0.25">
      <c r="A1013" s="1"/>
      <c r="B1013" s="1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</row>
    <row r="1014" spans="1:26" ht="15.75" x14ac:dyDescent="0.25">
      <c r="A1014" s="1"/>
      <c r="B1014" s="1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</row>
    <row r="1015" spans="1:26" ht="15.75" x14ac:dyDescent="0.25">
      <c r="A1015" s="1"/>
      <c r="B1015" s="1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</row>
    <row r="1016" spans="1:26" ht="15.75" x14ac:dyDescent="0.25">
      <c r="A1016" s="1"/>
      <c r="B1016" s="1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</row>
    <row r="1017" spans="1:26" ht="15.75" x14ac:dyDescent="0.25">
      <c r="A1017" s="1"/>
      <c r="B1017" s="1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</row>
  </sheetData>
  <sheetProtection algorithmName="SHA-512" hashValue="hItSxGZoo9pWJrtFvVzaMM0JKriGyy5cKRkl0AXbhbObOK+tK8z2sVFXew8KM22o4LAOV9hk6HYAQ6wMtT7ZUw==" saltValue="uwSZrAjdpA9MSA5yhyDm9w==" spinCount="100000" sheet="1" objects="1" scenarios="1"/>
  <protectedRanges>
    <protectedRange algorithmName="SHA-512" hashValue="aDt77IrpCeAl6rVmmctfa+N6jMtQh2t3V8zNhnoptJLzZB7hs1EYC2vZpCnF6bmxGtScW4g2/xqmixxxEnKReQ==" saltValue="/r6kcrjpe/Tzhg366Ptd4g==" spinCount="100000" sqref="A21:B33" name="Range2"/>
    <protectedRange algorithmName="SHA-512" hashValue="qLzOQN1nPGu8LZBG9jGArgxTWqJsL46ZG0ywVIJkv+KDP01oFjWYjRUFwbTpCMC6DSOFM0F9jerCWMNnXJKnAw==" saltValue="eoSS9t4nFfElRzIr8vz9CA==" spinCount="100000" sqref="A2:A18" name="Range1"/>
  </protectedRanges>
  <mergeCells count="1">
    <mergeCell ref="A1:B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B6919CF-F600-46AA-AA3D-FFFAE618A55A}">
          <x14:formula1>
            <xm:f>Values!$A$2:$A$5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AD3D-362F-4C73-B250-46E0FDF009AD}">
  <dimension ref="A1:Z3"/>
  <sheetViews>
    <sheetView workbookViewId="0">
      <selection activeCell="B3" sqref="B3"/>
    </sheetView>
  </sheetViews>
  <sheetFormatPr defaultColWidth="12.7109375" defaultRowHeight="15.75" customHeight="1" x14ac:dyDescent="0.25"/>
  <cols>
    <col min="1" max="16384" width="12.7109375" style="25"/>
  </cols>
  <sheetData>
    <row r="1" spans="1:26" x14ac:dyDescent="0.25">
      <c r="A1" s="21" t="s">
        <v>6</v>
      </c>
      <c r="B1" s="22">
        <f>MAX('Form (days)'!B7,Values!K1)</f>
        <v>45658</v>
      </c>
      <c r="C1" s="23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25">
      <c r="A2" s="21" t="s">
        <v>7</v>
      </c>
      <c r="B2" s="22">
        <f>MIN('Form (days)'!B8,Values!K2)</f>
        <v>46022</v>
      </c>
      <c r="C2" s="23"/>
      <c r="D2" s="23"/>
      <c r="E2" s="24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x14ac:dyDescent="0.25">
      <c r="A3" s="21" t="s">
        <v>33</v>
      </c>
      <c r="B3" s="23">
        <f>B2-B1+1</f>
        <v>365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</sheetData>
  <sheetProtection algorithmName="SHA-512" hashValue="EHZJpUt3iVFprt4TiyreNEU0M1BI2rCtsZgn5otOyzldhP12a2BpYypJsnQ7pNSyGqYJruYjzBASLHJBsktbAA==" saltValue="f4GoZEe6m+mp7EOvoqz08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5EC5-092B-474E-BC91-961B84DDF9E1}">
  <dimension ref="A1:Y999"/>
  <sheetViews>
    <sheetView workbookViewId="0">
      <selection activeCell="B6" sqref="B6"/>
    </sheetView>
  </sheetViews>
  <sheetFormatPr defaultColWidth="12.7109375" defaultRowHeight="15" x14ac:dyDescent="0.25"/>
  <cols>
    <col min="1" max="16384" width="12.7109375" style="25"/>
  </cols>
  <sheetData>
    <row r="1" spans="1:25" ht="15.75" customHeight="1" x14ac:dyDescent="0.25">
      <c r="A1" s="26" t="s">
        <v>6</v>
      </c>
      <c r="B1" s="27">
        <f>MAX('Form (hours)'!B7,Values!K1)</f>
        <v>45658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5">
      <c r="A2" s="26" t="s">
        <v>7</v>
      </c>
      <c r="B2" s="27">
        <f>MIN('Form (hours)'!B8,Values!K2)</f>
        <v>46022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5.75" customHeight="1" x14ac:dyDescent="0.25">
      <c r="A3" s="26" t="s">
        <v>33</v>
      </c>
      <c r="B3" s="28">
        <f>B2-B1+1</f>
        <v>365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x14ac:dyDescent="0.25">
      <c r="A6" s="30" t="s">
        <v>34</v>
      </c>
      <c r="B6" s="29">
        <f>'Form (hours)'!B10-'Form (hours)'!B18</f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spans="1:2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spans="1:2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spans="1:25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spans="1:25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spans="1:25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spans="1:25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spans="1:25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spans="1:25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spans="1:25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spans="1:25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spans="1:25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5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spans="1:25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spans="1:25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5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spans="1:25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spans="1:25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spans="1:25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5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spans="1:25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spans="1:25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spans="1:25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spans="1:25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5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5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 spans="1:25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spans="1:25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 spans="1:25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 spans="1:25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 spans="1:25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 spans="1:25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 spans="1:25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spans="1:25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spans="1:25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 spans="1:25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 spans="1:25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spans="1:25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 spans="1:25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 spans="1:25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 spans="1:25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 spans="1:25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 spans="1:25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 spans="1:25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 spans="1:25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spans="1:25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spans="1:25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spans="1:25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spans="1:25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spans="1:25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spans="1:25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spans="1:25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spans="1:25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spans="1:25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spans="1:25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spans="1:25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spans="1:25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spans="1:25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spans="1:25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spans="1:25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spans="1:25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spans="1:25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 spans="1:25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 spans="1:25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 spans="1:25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 spans="1:25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 spans="1:25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 spans="1:25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 spans="1:25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 spans="1:25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 spans="1:25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 spans="1:25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 spans="1:25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spans="1:25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 spans="1:25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 spans="1:25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 spans="1:25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 spans="1:25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 spans="1:25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 spans="1:25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 spans="1:25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 spans="1:25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 spans="1:25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 spans="1:25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 spans="1:25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 spans="1:25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 spans="1:25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 spans="1:25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 spans="1:25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 spans="1:25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 spans="1:25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 spans="1:25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 spans="1:25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 spans="1:25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 spans="1:25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 spans="1:25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 spans="1:25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 spans="1:25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 spans="1:25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 spans="1:25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 spans="1:25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 spans="1:25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 spans="1:25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 spans="1:25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spans="1:25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5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 spans="1:25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spans="1:25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spans="1:25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 spans="1:25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 spans="1:25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 spans="1:25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 spans="1:25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 spans="1:25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 spans="1:25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 spans="1:25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 spans="1:25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 spans="1:25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 spans="1:25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 spans="1:25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 spans="1:25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 spans="1:25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 spans="1:25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 spans="1:25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 spans="1:25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 spans="1:25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 spans="1:25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 spans="1:25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 spans="1:25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 spans="1:25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 spans="1:25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 spans="1:25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 spans="1:25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 spans="1:25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 spans="1:25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 spans="1:25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 spans="1:25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spans="1:25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 spans="1:25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 spans="1:25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 spans="1:25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 spans="1:25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 spans="1:25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 spans="1:25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 spans="1:25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 spans="1:25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 spans="1:25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 spans="1:25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 spans="1:25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 spans="1:25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 spans="1:25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 spans="1:25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 spans="1:25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 spans="1:25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 spans="1:25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 spans="1:25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 spans="1:25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 spans="1:25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 spans="1:25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 spans="1:25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 spans="1:25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 spans="1:25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 spans="1:25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 spans="1:25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 spans="1:25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 spans="1:25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 spans="1:25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 spans="1:25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 spans="1:25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 spans="1:25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 spans="1:25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spans="1:25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 spans="1:25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 spans="1:25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 spans="1:25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 spans="1:25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 spans="1:25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 spans="1:25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 spans="1:25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 spans="1:25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 spans="1:25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 spans="1:25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 spans="1:25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 spans="1:25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 spans="1:25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 spans="1:25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spans="1:25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pans="1:25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spans="1:25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spans="1:25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 spans="1:25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 spans="1:25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 spans="1:25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 spans="1:25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 spans="1:25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 spans="1:25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 spans="1:25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 spans="1:25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 spans="1:25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spans="1:25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spans="1:25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 spans="1:25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 spans="1:25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 spans="1:25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 spans="1:25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spans="1:25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 spans="1:25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 spans="1:25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spans="1:25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1:25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pans="1:25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 spans="1:25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 spans="1:25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 spans="1:25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 spans="1:25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 spans="1:25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 spans="1:25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 spans="1:25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 spans="1:25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 spans="1:25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 spans="1:25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 spans="1:25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 spans="1:25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 spans="1:25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 spans="1:25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 spans="1:25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 spans="1:25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 spans="1:25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 spans="1:25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 spans="1:25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spans="1:25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 spans="1:25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 spans="1:25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 spans="1:25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 spans="1:25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 spans="1:25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 spans="1:25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 spans="1:25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 spans="1:25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 spans="1:25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 spans="1:25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 spans="1:25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 spans="1:25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 spans="1:25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 spans="1:25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 spans="1:25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 spans="1:25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 spans="1:25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 spans="1:25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 spans="1:25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 spans="1:25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 spans="1:25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 spans="1:25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 spans="1:25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 spans="1:25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 spans="1:25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 spans="1:25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 spans="1:25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 spans="1:25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 spans="1:25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 spans="1:25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 spans="1:25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 spans="1:25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 spans="1:25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 spans="1:25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 spans="1:25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 spans="1:25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 spans="1:25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 spans="1:25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 spans="1:25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 spans="1:25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 spans="1:25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 spans="1:25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 spans="1:25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 spans="1:25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 spans="1:25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 spans="1:25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 spans="1:25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 spans="1:25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 spans="1:25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 spans="1:25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 spans="1:25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 spans="1:25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 spans="1:25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 spans="1:25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 spans="1:25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 spans="1:25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 spans="1:25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 spans="1:25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 spans="1:25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 spans="1:25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 spans="1:25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 spans="1:25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 spans="1:25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 spans="1:25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 spans="1:25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 spans="1:25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 spans="1:25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 spans="1:25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 spans="1:25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 spans="1:25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 spans="1:25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 spans="1:25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 spans="1:25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 spans="1:25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 spans="1:25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 spans="1:25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 spans="1:25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 spans="1:25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 spans="1:25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 spans="1:25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 spans="1:25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 spans="1:25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 spans="1:25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 spans="1:25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 spans="1:25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 spans="1:25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 spans="1:25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 spans="1:25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 spans="1:25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 spans="1:25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 spans="1:25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pans="1:25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 spans="1:25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 spans="1:25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 spans="1:25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 spans="1:25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 spans="1:25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 spans="1:25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 spans="1:25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 spans="1:25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 spans="1:25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 spans="1:25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 spans="1:25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 spans="1:25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 spans="1:25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 spans="1:25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 spans="1:25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 spans="1:25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 spans="1:25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 spans="1:25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 spans="1:25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 spans="1:25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 spans="1:25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 spans="1:25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 spans="1:25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 spans="1:25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 spans="1:25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 spans="1:25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 spans="1:25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 spans="1:25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 spans="1:25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 spans="1:25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 spans="1:25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 spans="1:25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 spans="1:25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 spans="1:25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 spans="1:25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 spans="1:25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 spans="1:25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 spans="1:25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 spans="1:25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 spans="1:25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 spans="1:25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 spans="1:25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 spans="1:25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 spans="1:25" x14ac:dyDescent="0.2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 spans="1:25" x14ac:dyDescent="0.2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 spans="1:25" x14ac:dyDescent="0.2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 spans="1:25" x14ac:dyDescent="0.2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 spans="1:25" x14ac:dyDescent="0.2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 spans="1:25" x14ac:dyDescent="0.2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 spans="1:25" x14ac:dyDescent="0.2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 spans="1:25" x14ac:dyDescent="0.2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 spans="1:25" x14ac:dyDescent="0.2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 spans="1:25" x14ac:dyDescent="0.2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 spans="1:25" x14ac:dyDescent="0.2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 spans="1:25" x14ac:dyDescent="0.2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 spans="1:25" x14ac:dyDescent="0.2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 spans="1:25" x14ac:dyDescent="0.2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 spans="1:25" x14ac:dyDescent="0.2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 spans="1:25" x14ac:dyDescent="0.2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 spans="1:25" x14ac:dyDescent="0.2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 spans="1:25" x14ac:dyDescent="0.2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 spans="1:25" x14ac:dyDescent="0.2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 spans="1:25" x14ac:dyDescent="0.2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 spans="1:25" x14ac:dyDescent="0.2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 spans="1:25" x14ac:dyDescent="0.2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 spans="1:25" x14ac:dyDescent="0.2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 spans="1:25" x14ac:dyDescent="0.2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 spans="1:25" x14ac:dyDescent="0.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 spans="1:25" x14ac:dyDescent="0.2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 spans="1:25" x14ac:dyDescent="0.2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 spans="1:25" x14ac:dyDescent="0.2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 spans="1:25" x14ac:dyDescent="0.2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 spans="1:25" x14ac:dyDescent="0.2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 spans="1:25" x14ac:dyDescent="0.2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 spans="1:25" x14ac:dyDescent="0.2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 spans="1:25" x14ac:dyDescent="0.2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 spans="1:25" x14ac:dyDescent="0.2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 spans="1:25" x14ac:dyDescent="0.2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 spans="1:25" x14ac:dyDescent="0.2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 spans="1:25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 spans="1:25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 spans="1:25" x14ac:dyDescent="0.2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 spans="1:25" x14ac:dyDescent="0.2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 spans="1:25" x14ac:dyDescent="0.2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 spans="1:25" x14ac:dyDescent="0.2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 spans="1:25" x14ac:dyDescent="0.2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 spans="1:25" x14ac:dyDescent="0.2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 spans="1:25" x14ac:dyDescent="0.2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 spans="1:25" x14ac:dyDescent="0.2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 spans="1:25" x14ac:dyDescent="0.2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 spans="1:25" x14ac:dyDescent="0.2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 spans="1:25" x14ac:dyDescent="0.2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 spans="1:25" x14ac:dyDescent="0.2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 spans="1:25" x14ac:dyDescent="0.2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 spans="1:25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 spans="1:25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 spans="1:25" x14ac:dyDescent="0.2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 spans="1:25" x14ac:dyDescent="0.2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 spans="1:25" x14ac:dyDescent="0.2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 spans="1:25" x14ac:dyDescent="0.2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 spans="1:25" x14ac:dyDescent="0.2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 spans="1:25" x14ac:dyDescent="0.2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 spans="1:25" x14ac:dyDescent="0.2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 spans="1:25" x14ac:dyDescent="0.2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 spans="1:25" x14ac:dyDescent="0.2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 spans="1:25" x14ac:dyDescent="0.2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 spans="1:25" x14ac:dyDescent="0.2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 spans="1:25" x14ac:dyDescent="0.2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 spans="1:25" x14ac:dyDescent="0.2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 spans="1:25" x14ac:dyDescent="0.2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 spans="1:25" x14ac:dyDescent="0.2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 spans="1:25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 spans="1:25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 spans="1:25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 spans="1:25" x14ac:dyDescent="0.2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 spans="1:25" x14ac:dyDescent="0.2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 spans="1:25" x14ac:dyDescent="0.2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 spans="1:25" x14ac:dyDescent="0.2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 spans="1:25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 spans="1:25" x14ac:dyDescent="0.2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 spans="1:25" x14ac:dyDescent="0.2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 spans="1:25" x14ac:dyDescent="0.2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 spans="1:25" x14ac:dyDescent="0.2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 spans="1:25" x14ac:dyDescent="0.2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 spans="1:25" x14ac:dyDescent="0.2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 spans="1:25" x14ac:dyDescent="0.2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 spans="1:25" x14ac:dyDescent="0.2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 spans="1:25" x14ac:dyDescent="0.2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 spans="1:25" x14ac:dyDescent="0.2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 spans="1:25" x14ac:dyDescent="0.2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 spans="1:25" x14ac:dyDescent="0.2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 spans="1:25" x14ac:dyDescent="0.2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 spans="1:25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 spans="1:25" x14ac:dyDescent="0.2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 spans="1:25" x14ac:dyDescent="0.2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 spans="1:25" x14ac:dyDescent="0.2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 spans="1:25" x14ac:dyDescent="0.2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 spans="1:25" x14ac:dyDescent="0.2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 spans="1:25" x14ac:dyDescent="0.2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 spans="1:25" x14ac:dyDescent="0.2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 spans="1:25" x14ac:dyDescent="0.2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 spans="1:25" x14ac:dyDescent="0.2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 spans="1:25" x14ac:dyDescent="0.2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 spans="1:25" x14ac:dyDescent="0.2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 spans="1:25" x14ac:dyDescent="0.2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 spans="1:25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 spans="1:25" x14ac:dyDescent="0.2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 spans="1:25" x14ac:dyDescent="0.2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 spans="1:25" x14ac:dyDescent="0.2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 spans="1:25" x14ac:dyDescent="0.2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 spans="1:25" x14ac:dyDescent="0.2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 spans="1:25" x14ac:dyDescent="0.2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 spans="1:25" x14ac:dyDescent="0.2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 spans="1:25" x14ac:dyDescent="0.2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 spans="1:25" x14ac:dyDescent="0.2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 spans="1:25" x14ac:dyDescent="0.2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 spans="1:25" x14ac:dyDescent="0.2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 spans="1:25" x14ac:dyDescent="0.2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 spans="1:25" x14ac:dyDescent="0.2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 spans="1:25" x14ac:dyDescent="0.2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 spans="1:25" x14ac:dyDescent="0.2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 spans="1:25" x14ac:dyDescent="0.2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 spans="1:25" x14ac:dyDescent="0.2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 spans="1:25" x14ac:dyDescent="0.2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 spans="1:25" x14ac:dyDescent="0.2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 spans="1:25" x14ac:dyDescent="0.2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 spans="1:25" x14ac:dyDescent="0.2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 spans="1:25" x14ac:dyDescent="0.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 spans="1:25" x14ac:dyDescent="0.2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 spans="1:25" x14ac:dyDescent="0.2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 spans="1:25" x14ac:dyDescent="0.2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 spans="1:25" x14ac:dyDescent="0.2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 spans="1:25" x14ac:dyDescent="0.2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 spans="1:25" x14ac:dyDescent="0.2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 spans="1:25" x14ac:dyDescent="0.2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 spans="1:25" x14ac:dyDescent="0.2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 spans="1:25" x14ac:dyDescent="0.2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 spans="1:25" x14ac:dyDescent="0.2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 spans="1:25" x14ac:dyDescent="0.2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 spans="1:25" x14ac:dyDescent="0.2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 spans="1:25" x14ac:dyDescent="0.2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 spans="1:25" x14ac:dyDescent="0.2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 spans="1:25" x14ac:dyDescent="0.2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 spans="1:25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 spans="1:25" x14ac:dyDescent="0.2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 spans="1:25" x14ac:dyDescent="0.2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 spans="1:25" x14ac:dyDescent="0.2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 spans="1:25" x14ac:dyDescent="0.2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 spans="1:25" x14ac:dyDescent="0.2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 spans="1:25" x14ac:dyDescent="0.2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 spans="1:25" x14ac:dyDescent="0.2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 spans="1:25" x14ac:dyDescent="0.2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 spans="1:25" x14ac:dyDescent="0.2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 spans="1:25" x14ac:dyDescent="0.2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 spans="1:25" x14ac:dyDescent="0.2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 spans="1:25" x14ac:dyDescent="0.2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 spans="1:25" x14ac:dyDescent="0.2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 spans="1:25" x14ac:dyDescent="0.2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 spans="1:25" x14ac:dyDescent="0.2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 spans="1:25" x14ac:dyDescent="0.2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 spans="1:25" x14ac:dyDescent="0.2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 spans="1:25" x14ac:dyDescent="0.2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 spans="1:25" x14ac:dyDescent="0.2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 spans="1:25" x14ac:dyDescent="0.2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 spans="1:25" x14ac:dyDescent="0.2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 spans="1:25" x14ac:dyDescent="0.2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 spans="1:25" x14ac:dyDescent="0.2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 spans="1:25" x14ac:dyDescent="0.2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 spans="1:25" x14ac:dyDescent="0.2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 spans="1:25" x14ac:dyDescent="0.2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 spans="1:25" x14ac:dyDescent="0.2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 spans="1:25" x14ac:dyDescent="0.2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 spans="1:25" x14ac:dyDescent="0.2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 spans="1:25" x14ac:dyDescent="0.2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 spans="1:25" x14ac:dyDescent="0.2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 spans="1:25" x14ac:dyDescent="0.2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 spans="1:25" x14ac:dyDescent="0.2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 spans="1:25" x14ac:dyDescent="0.2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 spans="1:25" x14ac:dyDescent="0.2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 spans="1:25" x14ac:dyDescent="0.2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 spans="1:25" x14ac:dyDescent="0.2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 spans="1:25" x14ac:dyDescent="0.2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 spans="1:25" x14ac:dyDescent="0.2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 spans="1:25" x14ac:dyDescent="0.2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 spans="1:25" x14ac:dyDescent="0.2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 spans="1:25" x14ac:dyDescent="0.2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 spans="1:25" x14ac:dyDescent="0.2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 spans="1:25" x14ac:dyDescent="0.2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 spans="1:25" x14ac:dyDescent="0.2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 spans="1:25" x14ac:dyDescent="0.2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 spans="1:25" x14ac:dyDescent="0.2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 spans="1:25" x14ac:dyDescent="0.2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 spans="1:25" x14ac:dyDescent="0.2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 spans="1:25" x14ac:dyDescent="0.2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 spans="1:25" x14ac:dyDescent="0.2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 spans="1:25" x14ac:dyDescent="0.2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 spans="1:25" x14ac:dyDescent="0.2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 spans="1:25" x14ac:dyDescent="0.2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 spans="1:25" x14ac:dyDescent="0.2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 spans="1:25" x14ac:dyDescent="0.2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 spans="1:25" x14ac:dyDescent="0.2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 spans="1:25" x14ac:dyDescent="0.2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 spans="1:25" x14ac:dyDescent="0.2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 spans="1:25" x14ac:dyDescent="0.2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 spans="1:25" x14ac:dyDescent="0.2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 spans="1:25" x14ac:dyDescent="0.2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 spans="1:25" x14ac:dyDescent="0.2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 spans="1:25" x14ac:dyDescent="0.2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 spans="1:25" x14ac:dyDescent="0.2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 spans="1:25" x14ac:dyDescent="0.2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 spans="1:25" x14ac:dyDescent="0.2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 spans="1:25" x14ac:dyDescent="0.2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 spans="1:25" x14ac:dyDescent="0.2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 spans="1:25" x14ac:dyDescent="0.2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 spans="1:25" x14ac:dyDescent="0.2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 spans="1:25" x14ac:dyDescent="0.2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 spans="1:25" x14ac:dyDescent="0.2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 spans="1:25" x14ac:dyDescent="0.2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 spans="1:25" x14ac:dyDescent="0.2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 spans="1:25" x14ac:dyDescent="0.2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 spans="1:25" x14ac:dyDescent="0.2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 spans="1:25" x14ac:dyDescent="0.2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 spans="1:25" x14ac:dyDescent="0.2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 spans="1:25" x14ac:dyDescent="0.2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 spans="1:25" x14ac:dyDescent="0.2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 spans="1:25" x14ac:dyDescent="0.2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 spans="1:25" x14ac:dyDescent="0.2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 spans="1:25" x14ac:dyDescent="0.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 spans="1:25" x14ac:dyDescent="0.2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 spans="1:25" x14ac:dyDescent="0.2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 spans="1:25" x14ac:dyDescent="0.2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 spans="1:25" x14ac:dyDescent="0.2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 spans="1:25" x14ac:dyDescent="0.2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 spans="1:25" x14ac:dyDescent="0.2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 spans="1:25" x14ac:dyDescent="0.2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 spans="1:25" x14ac:dyDescent="0.2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 spans="1:25" x14ac:dyDescent="0.2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 spans="1:25" x14ac:dyDescent="0.2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 spans="1:25" x14ac:dyDescent="0.2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 spans="1:25" x14ac:dyDescent="0.2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 spans="1:25" x14ac:dyDescent="0.2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 spans="1:25" x14ac:dyDescent="0.2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 spans="1:25" x14ac:dyDescent="0.2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 spans="1:25" x14ac:dyDescent="0.2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 spans="1:25" x14ac:dyDescent="0.2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 spans="1:25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 spans="1:25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 spans="1:25" x14ac:dyDescent="0.2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 spans="1:25" x14ac:dyDescent="0.2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 spans="1:25" x14ac:dyDescent="0.2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 spans="1:25" x14ac:dyDescent="0.2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 spans="1:25" x14ac:dyDescent="0.2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 spans="1:25" x14ac:dyDescent="0.2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 spans="1:25" x14ac:dyDescent="0.2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 spans="1:25" x14ac:dyDescent="0.2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 spans="1:25" x14ac:dyDescent="0.2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 spans="1:25" x14ac:dyDescent="0.2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 spans="1:25" x14ac:dyDescent="0.2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 spans="1:25" x14ac:dyDescent="0.2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 spans="1:25" x14ac:dyDescent="0.2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 spans="1:25" x14ac:dyDescent="0.2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 spans="1:25" x14ac:dyDescent="0.2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 spans="1:25" x14ac:dyDescent="0.2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 spans="1:25" x14ac:dyDescent="0.2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 spans="1:25" x14ac:dyDescent="0.2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 spans="1:25" x14ac:dyDescent="0.2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 spans="1:25" x14ac:dyDescent="0.2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 spans="1:25" x14ac:dyDescent="0.2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 spans="1:25" x14ac:dyDescent="0.2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 spans="1:25" x14ac:dyDescent="0.2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 spans="1:25" x14ac:dyDescent="0.2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 spans="1:25" x14ac:dyDescent="0.2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 spans="1:25" x14ac:dyDescent="0.2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 spans="1:25" x14ac:dyDescent="0.2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 spans="1:25" x14ac:dyDescent="0.2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 spans="1:25" x14ac:dyDescent="0.2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 spans="1:25" x14ac:dyDescent="0.2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 spans="1:25" x14ac:dyDescent="0.2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 spans="1:25" x14ac:dyDescent="0.2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 spans="1:25" x14ac:dyDescent="0.2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 spans="1:25" x14ac:dyDescent="0.2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 spans="1:25" x14ac:dyDescent="0.2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 spans="1:25" x14ac:dyDescent="0.2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 spans="1:25" x14ac:dyDescent="0.2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 spans="1:25" x14ac:dyDescent="0.2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 spans="1:25" x14ac:dyDescent="0.2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 spans="1:25" x14ac:dyDescent="0.2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 spans="1:25" x14ac:dyDescent="0.2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 spans="1:25" x14ac:dyDescent="0.2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 spans="1:25" x14ac:dyDescent="0.2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 spans="1:25" x14ac:dyDescent="0.2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 spans="1:25" x14ac:dyDescent="0.2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 spans="1:25" x14ac:dyDescent="0.2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 spans="1:25" x14ac:dyDescent="0.2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 spans="1:25" x14ac:dyDescent="0.2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 spans="1:25" x14ac:dyDescent="0.2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 spans="1:25" x14ac:dyDescent="0.2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 spans="1:25" x14ac:dyDescent="0.2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 spans="1:25" x14ac:dyDescent="0.2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 spans="1:25" x14ac:dyDescent="0.2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 spans="1:25" x14ac:dyDescent="0.2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 spans="1:25" x14ac:dyDescent="0.2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 spans="1:25" x14ac:dyDescent="0.2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 spans="1:25" x14ac:dyDescent="0.2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 spans="1:25" x14ac:dyDescent="0.2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 spans="1:25" x14ac:dyDescent="0.2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 spans="1:25" x14ac:dyDescent="0.2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 spans="1:25" x14ac:dyDescent="0.2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 spans="1:25" x14ac:dyDescent="0.2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 spans="1:25" x14ac:dyDescent="0.2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 spans="1:25" x14ac:dyDescent="0.2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 spans="1:25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 spans="1:25" x14ac:dyDescent="0.2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 spans="1:25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 spans="1:25" x14ac:dyDescent="0.2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 spans="1:25" x14ac:dyDescent="0.2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 spans="1:25" x14ac:dyDescent="0.2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 spans="1:25" x14ac:dyDescent="0.2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 spans="1:25" x14ac:dyDescent="0.2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 spans="1:25" x14ac:dyDescent="0.2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 spans="1:25" x14ac:dyDescent="0.2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 spans="1:25" x14ac:dyDescent="0.2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 spans="1:25" x14ac:dyDescent="0.2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 spans="1:25" x14ac:dyDescent="0.2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 spans="1:25" x14ac:dyDescent="0.2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 spans="1:25" x14ac:dyDescent="0.2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 spans="1:25" x14ac:dyDescent="0.2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 spans="1:25" x14ac:dyDescent="0.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 spans="1:25" x14ac:dyDescent="0.2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 spans="1:25" x14ac:dyDescent="0.2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 spans="1:25" x14ac:dyDescent="0.2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 spans="1:25" x14ac:dyDescent="0.2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 spans="1:25" x14ac:dyDescent="0.2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 spans="1:25" x14ac:dyDescent="0.2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 spans="1:25" x14ac:dyDescent="0.2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 spans="1:25" x14ac:dyDescent="0.2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 spans="1:25" x14ac:dyDescent="0.2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 spans="1:25" x14ac:dyDescent="0.2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 spans="1:25" x14ac:dyDescent="0.2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 spans="1:25" x14ac:dyDescent="0.2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 spans="1:25" x14ac:dyDescent="0.2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  <row r="839" spans="1:25" x14ac:dyDescent="0.2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</row>
    <row r="840" spans="1:25" x14ac:dyDescent="0.2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</row>
    <row r="841" spans="1:25" x14ac:dyDescent="0.2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</row>
    <row r="842" spans="1:25" x14ac:dyDescent="0.2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</row>
    <row r="843" spans="1:25" x14ac:dyDescent="0.2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</row>
    <row r="844" spans="1:25" x14ac:dyDescent="0.2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</row>
    <row r="845" spans="1:25" x14ac:dyDescent="0.2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</row>
    <row r="846" spans="1:25" x14ac:dyDescent="0.2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</row>
    <row r="847" spans="1:25" x14ac:dyDescent="0.2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</row>
    <row r="848" spans="1:25" x14ac:dyDescent="0.2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</row>
    <row r="849" spans="1:25" x14ac:dyDescent="0.2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</row>
    <row r="850" spans="1:25" x14ac:dyDescent="0.2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</row>
    <row r="851" spans="1:25" x14ac:dyDescent="0.2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</row>
    <row r="852" spans="1:25" x14ac:dyDescent="0.2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</row>
    <row r="853" spans="1:25" x14ac:dyDescent="0.2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</row>
    <row r="854" spans="1:25" x14ac:dyDescent="0.2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</row>
    <row r="855" spans="1:25" x14ac:dyDescent="0.2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</row>
    <row r="856" spans="1:25" x14ac:dyDescent="0.2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 spans="1:25" x14ac:dyDescent="0.2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</row>
    <row r="858" spans="1:25" x14ac:dyDescent="0.2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</row>
    <row r="859" spans="1:25" x14ac:dyDescent="0.2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</row>
    <row r="860" spans="1:25" x14ac:dyDescent="0.2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</row>
    <row r="861" spans="1:25" x14ac:dyDescent="0.2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</row>
    <row r="862" spans="1:25" x14ac:dyDescent="0.2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</row>
    <row r="863" spans="1:25" x14ac:dyDescent="0.2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</row>
    <row r="864" spans="1:25" x14ac:dyDescent="0.2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</row>
    <row r="865" spans="1:25" x14ac:dyDescent="0.2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</row>
    <row r="866" spans="1:25" x14ac:dyDescent="0.2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</row>
    <row r="867" spans="1:25" x14ac:dyDescent="0.2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</row>
    <row r="868" spans="1:25" x14ac:dyDescent="0.2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</row>
    <row r="869" spans="1:25" x14ac:dyDescent="0.2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</row>
    <row r="870" spans="1:25" x14ac:dyDescent="0.2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</row>
    <row r="871" spans="1:25" x14ac:dyDescent="0.2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</row>
    <row r="872" spans="1:25" x14ac:dyDescent="0.2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</row>
    <row r="873" spans="1:25" x14ac:dyDescent="0.2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</row>
    <row r="874" spans="1:25" x14ac:dyDescent="0.2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</row>
    <row r="875" spans="1:25" x14ac:dyDescent="0.2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</row>
    <row r="876" spans="1:25" x14ac:dyDescent="0.2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</row>
    <row r="877" spans="1:25" x14ac:dyDescent="0.2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</row>
    <row r="878" spans="1:25" x14ac:dyDescent="0.2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</row>
    <row r="879" spans="1:25" x14ac:dyDescent="0.2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</row>
    <row r="880" spans="1:25" x14ac:dyDescent="0.2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</row>
    <row r="881" spans="1:25" x14ac:dyDescent="0.2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</row>
    <row r="882" spans="1:25" x14ac:dyDescent="0.2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</row>
    <row r="883" spans="1:25" x14ac:dyDescent="0.2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</row>
    <row r="884" spans="1:25" x14ac:dyDescent="0.2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</row>
    <row r="885" spans="1:25" x14ac:dyDescent="0.2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</row>
    <row r="886" spans="1:25" x14ac:dyDescent="0.2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</row>
    <row r="887" spans="1:25" x14ac:dyDescent="0.2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</row>
    <row r="888" spans="1:25" x14ac:dyDescent="0.2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</row>
    <row r="889" spans="1:25" x14ac:dyDescent="0.2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</row>
    <row r="890" spans="1:25" x14ac:dyDescent="0.2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</row>
    <row r="891" spans="1:25" x14ac:dyDescent="0.2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</row>
    <row r="892" spans="1:25" x14ac:dyDescent="0.2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</row>
    <row r="893" spans="1:25" x14ac:dyDescent="0.2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</row>
    <row r="894" spans="1:25" x14ac:dyDescent="0.2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</row>
    <row r="895" spans="1:25" x14ac:dyDescent="0.2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</row>
    <row r="896" spans="1:25" x14ac:dyDescent="0.2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</row>
    <row r="897" spans="1:25" x14ac:dyDescent="0.2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</row>
    <row r="898" spans="1:25" x14ac:dyDescent="0.2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</row>
    <row r="899" spans="1:25" x14ac:dyDescent="0.2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</row>
    <row r="900" spans="1:25" x14ac:dyDescent="0.2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</row>
    <row r="901" spans="1:25" x14ac:dyDescent="0.2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</row>
    <row r="902" spans="1:25" x14ac:dyDescent="0.2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</row>
    <row r="903" spans="1:25" x14ac:dyDescent="0.2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</row>
    <row r="904" spans="1:25" x14ac:dyDescent="0.2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</row>
    <row r="905" spans="1:25" x14ac:dyDescent="0.2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</row>
    <row r="906" spans="1:25" x14ac:dyDescent="0.2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</row>
    <row r="907" spans="1:25" x14ac:dyDescent="0.2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</row>
    <row r="908" spans="1:25" x14ac:dyDescent="0.2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</row>
    <row r="909" spans="1:25" x14ac:dyDescent="0.2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</row>
    <row r="910" spans="1:25" x14ac:dyDescent="0.2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</row>
    <row r="911" spans="1:25" x14ac:dyDescent="0.2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</row>
    <row r="912" spans="1:25" x14ac:dyDescent="0.2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</row>
    <row r="913" spans="1:25" x14ac:dyDescent="0.2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</row>
    <row r="914" spans="1:25" x14ac:dyDescent="0.2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</row>
    <row r="915" spans="1:25" x14ac:dyDescent="0.2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</row>
    <row r="916" spans="1:25" x14ac:dyDescent="0.2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</row>
    <row r="917" spans="1:25" x14ac:dyDescent="0.2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</row>
    <row r="918" spans="1:25" x14ac:dyDescent="0.2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</row>
    <row r="919" spans="1:25" x14ac:dyDescent="0.2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</row>
    <row r="920" spans="1:25" x14ac:dyDescent="0.2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</row>
    <row r="921" spans="1:25" x14ac:dyDescent="0.2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</row>
    <row r="922" spans="1:25" x14ac:dyDescent="0.2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</row>
    <row r="923" spans="1:25" x14ac:dyDescent="0.2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</row>
    <row r="924" spans="1:25" x14ac:dyDescent="0.2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</row>
    <row r="925" spans="1:25" x14ac:dyDescent="0.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</row>
    <row r="926" spans="1:25" x14ac:dyDescent="0.2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</row>
    <row r="927" spans="1:25" x14ac:dyDescent="0.2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</row>
    <row r="928" spans="1:25" x14ac:dyDescent="0.2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</row>
    <row r="929" spans="1:25" x14ac:dyDescent="0.2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</row>
    <row r="930" spans="1:25" x14ac:dyDescent="0.2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</row>
    <row r="931" spans="1:25" x14ac:dyDescent="0.2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</row>
    <row r="932" spans="1:25" x14ac:dyDescent="0.2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</row>
    <row r="933" spans="1:25" x14ac:dyDescent="0.2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</row>
    <row r="934" spans="1:25" x14ac:dyDescent="0.2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</row>
    <row r="935" spans="1:25" x14ac:dyDescent="0.2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</row>
    <row r="936" spans="1:25" x14ac:dyDescent="0.2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</row>
    <row r="937" spans="1:25" x14ac:dyDescent="0.2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</row>
    <row r="938" spans="1:25" x14ac:dyDescent="0.2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</row>
    <row r="939" spans="1:25" x14ac:dyDescent="0.2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</row>
    <row r="940" spans="1:25" x14ac:dyDescent="0.2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</row>
    <row r="941" spans="1:25" x14ac:dyDescent="0.2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</row>
    <row r="942" spans="1:25" x14ac:dyDescent="0.2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</row>
    <row r="943" spans="1:25" x14ac:dyDescent="0.2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</row>
    <row r="944" spans="1:25" x14ac:dyDescent="0.2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</row>
    <row r="945" spans="1:25" x14ac:dyDescent="0.2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</row>
    <row r="946" spans="1:25" x14ac:dyDescent="0.2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</row>
    <row r="947" spans="1:25" x14ac:dyDescent="0.2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</row>
    <row r="948" spans="1:25" x14ac:dyDescent="0.2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</row>
    <row r="949" spans="1:25" x14ac:dyDescent="0.2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</row>
    <row r="950" spans="1:25" x14ac:dyDescent="0.2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</row>
    <row r="951" spans="1:25" x14ac:dyDescent="0.2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</row>
    <row r="952" spans="1:25" x14ac:dyDescent="0.2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</row>
    <row r="953" spans="1:25" x14ac:dyDescent="0.2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</row>
    <row r="954" spans="1:25" x14ac:dyDescent="0.2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</row>
    <row r="955" spans="1:25" x14ac:dyDescent="0.2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</row>
    <row r="956" spans="1:25" x14ac:dyDescent="0.2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</row>
    <row r="957" spans="1:25" x14ac:dyDescent="0.2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</row>
    <row r="958" spans="1:25" x14ac:dyDescent="0.2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</row>
    <row r="959" spans="1:25" x14ac:dyDescent="0.2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</row>
    <row r="960" spans="1:25" x14ac:dyDescent="0.2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</row>
    <row r="961" spans="1:25" x14ac:dyDescent="0.2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</row>
    <row r="962" spans="1:25" x14ac:dyDescent="0.2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</row>
    <row r="963" spans="1:25" x14ac:dyDescent="0.2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</row>
    <row r="964" spans="1:25" x14ac:dyDescent="0.2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</row>
    <row r="965" spans="1:25" x14ac:dyDescent="0.2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</row>
    <row r="966" spans="1:25" x14ac:dyDescent="0.2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</row>
    <row r="967" spans="1:25" x14ac:dyDescent="0.2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</row>
    <row r="968" spans="1:25" x14ac:dyDescent="0.2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</row>
    <row r="969" spans="1:25" x14ac:dyDescent="0.2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</row>
    <row r="970" spans="1:25" x14ac:dyDescent="0.2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</row>
    <row r="971" spans="1:25" x14ac:dyDescent="0.2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</row>
    <row r="972" spans="1:25" x14ac:dyDescent="0.25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</row>
    <row r="973" spans="1:25" x14ac:dyDescent="0.25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</row>
    <row r="974" spans="1:25" x14ac:dyDescent="0.25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</row>
    <row r="975" spans="1:25" x14ac:dyDescent="0.2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</row>
    <row r="976" spans="1:25" x14ac:dyDescent="0.25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</row>
    <row r="977" spans="1:25" x14ac:dyDescent="0.25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</row>
    <row r="978" spans="1:25" x14ac:dyDescent="0.25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</row>
    <row r="979" spans="1:25" x14ac:dyDescent="0.25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</row>
    <row r="980" spans="1:25" x14ac:dyDescent="0.25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</row>
    <row r="981" spans="1:25" x14ac:dyDescent="0.25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</row>
    <row r="982" spans="1:25" x14ac:dyDescent="0.25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</row>
    <row r="983" spans="1:25" x14ac:dyDescent="0.25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</row>
    <row r="984" spans="1:25" x14ac:dyDescent="0.25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</row>
    <row r="985" spans="1:25" x14ac:dyDescent="0.2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</row>
    <row r="986" spans="1:25" x14ac:dyDescent="0.25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</row>
    <row r="987" spans="1:25" x14ac:dyDescent="0.25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</row>
    <row r="988" spans="1:25" x14ac:dyDescent="0.25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</row>
    <row r="989" spans="1:25" x14ac:dyDescent="0.25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</row>
    <row r="990" spans="1:25" x14ac:dyDescent="0.25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</row>
    <row r="991" spans="1:25" x14ac:dyDescent="0.25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</row>
    <row r="992" spans="1:25" x14ac:dyDescent="0.25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</row>
    <row r="993" spans="1:25" x14ac:dyDescent="0.25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</row>
    <row r="994" spans="1:25" x14ac:dyDescent="0.25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</row>
    <row r="995" spans="1:25" x14ac:dyDescent="0.2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</row>
    <row r="996" spans="1:25" x14ac:dyDescent="0.25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</row>
    <row r="997" spans="1:25" x14ac:dyDescent="0.25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</row>
    <row r="998" spans="1:25" x14ac:dyDescent="0.25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</row>
    <row r="999" spans="1:25" x14ac:dyDescent="0.25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</row>
  </sheetData>
  <sheetProtection algorithmName="SHA-512" hashValue="z4WAMYsYjB4a+iEVoU846FtxBbocY5ssvQSItqwSodBkB1e9lhUJtKPPJHxzMVKKjtEI1VvlekfDbGmDZ8I46Q==" saltValue="+XCnVL9Dz23aXjc2he90X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EB03-AEBA-4EA5-9896-123B2044145B}">
  <dimension ref="A1:K5"/>
  <sheetViews>
    <sheetView workbookViewId="0">
      <selection activeCell="K3" sqref="K3"/>
    </sheetView>
  </sheetViews>
  <sheetFormatPr defaultColWidth="12.7109375" defaultRowHeight="15.75" customHeight="1" x14ac:dyDescent="0.25"/>
  <cols>
    <col min="1" max="1" width="49" style="25" customWidth="1"/>
    <col min="2" max="16384" width="12.7109375" style="25"/>
  </cols>
  <sheetData>
    <row r="1" spans="1:11" ht="15" x14ac:dyDescent="0.25">
      <c r="A1" s="31" t="s">
        <v>35</v>
      </c>
      <c r="B1" s="31" t="s">
        <v>36</v>
      </c>
      <c r="E1" s="31" t="s">
        <v>37</v>
      </c>
      <c r="F1" s="31" t="s">
        <v>38</v>
      </c>
      <c r="H1" s="31" t="s">
        <v>39</v>
      </c>
      <c r="J1" s="31" t="s">
        <v>6</v>
      </c>
      <c r="K1" s="32">
        <v>45658</v>
      </c>
    </row>
    <row r="2" spans="1:11" ht="15" x14ac:dyDescent="0.25">
      <c r="A2" s="31" t="s">
        <v>40</v>
      </c>
      <c r="B2" s="31">
        <v>25</v>
      </c>
      <c r="E2" s="31" t="s">
        <v>41</v>
      </c>
      <c r="F2" s="31">
        <v>0</v>
      </c>
      <c r="H2" s="31" t="s">
        <v>42</v>
      </c>
      <c r="J2" s="31" t="s">
        <v>7</v>
      </c>
      <c r="K2" s="32">
        <v>46022</v>
      </c>
    </row>
    <row r="3" spans="1:11" ht="15" x14ac:dyDescent="0.25">
      <c r="A3" s="31" t="s">
        <v>43</v>
      </c>
      <c r="B3" s="31">
        <v>26</v>
      </c>
      <c r="E3" s="31" t="s">
        <v>44</v>
      </c>
      <c r="F3" s="31">
        <v>1</v>
      </c>
      <c r="H3" s="31" t="s">
        <v>33</v>
      </c>
    </row>
    <row r="4" spans="1:11" ht="15" x14ac:dyDescent="0.25">
      <c r="A4" s="31" t="s">
        <v>29</v>
      </c>
      <c r="B4" s="31">
        <v>27</v>
      </c>
      <c r="E4" s="31" t="s">
        <v>45</v>
      </c>
      <c r="F4" s="31">
        <v>2</v>
      </c>
    </row>
    <row r="5" spans="1:11" ht="15" x14ac:dyDescent="0.25">
      <c r="A5" s="31" t="s">
        <v>2</v>
      </c>
      <c r="B5" s="31">
        <v>28</v>
      </c>
      <c r="E5" s="31" t="s">
        <v>46</v>
      </c>
      <c r="F5" s="31">
        <v>3</v>
      </c>
    </row>
  </sheetData>
  <sheetProtection algorithmName="SHA-512" hashValue="8UtwQXjP1wZMmqPx6q7C099zcx0XOP4ObglD0Dc6rCbedbTUsMXmgaawmNXv66O0GMlE7lQlXpFWS30Lih5wFw==" saltValue="YlvQbbH9sYmiybO4Ti/D1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672C-A527-4E6E-8799-1D3EB1065B4E}">
  <dimension ref="A1:E14"/>
  <sheetViews>
    <sheetView workbookViewId="0">
      <selection activeCell="B15" sqref="B15"/>
    </sheetView>
  </sheetViews>
  <sheetFormatPr defaultColWidth="12.7109375" defaultRowHeight="15.75" customHeight="1" x14ac:dyDescent="0.25"/>
  <cols>
    <col min="1" max="16384" width="12.7109375" style="25"/>
  </cols>
  <sheetData>
    <row r="1" spans="1:5" ht="15" x14ac:dyDescent="0.25">
      <c r="C1" s="31" t="s">
        <v>47</v>
      </c>
      <c r="D1" s="31"/>
      <c r="E1" s="31" t="s">
        <v>48</v>
      </c>
    </row>
    <row r="2" spans="1:5" ht="15" x14ac:dyDescent="0.25">
      <c r="A2" s="33">
        <v>45658</v>
      </c>
      <c r="B2" s="31" t="s">
        <v>12</v>
      </c>
      <c r="C2" s="34">
        <f>VLOOKUP(B2,'Form (hours)'!$A$13:$B$17,2,FALSE)</f>
        <v>0</v>
      </c>
      <c r="D2" s="34">
        <f>IF(OR(A2&lt;'Calculation (hours)'!$B$1,A2&gt;'Calculation (hours)'!$B$2),0,C2)</f>
        <v>0</v>
      </c>
      <c r="E2" s="34">
        <f>SUM(D2:D16)</f>
        <v>0</v>
      </c>
    </row>
    <row r="3" spans="1:5" ht="15" x14ac:dyDescent="0.25">
      <c r="A3" s="33">
        <v>45765</v>
      </c>
      <c r="B3" s="31" t="s">
        <v>14</v>
      </c>
      <c r="C3" s="34">
        <f>VLOOKUP(B3,'Form (hours)'!$A$13:$B$17,2,FALSE)</f>
        <v>0</v>
      </c>
      <c r="D3" s="34">
        <f>IF(OR(A3&lt;'Calculation (hours)'!$B$1,A3&gt;'Calculation (hours)'!$B$2),0,C3)</f>
        <v>0</v>
      </c>
    </row>
    <row r="4" spans="1:5" ht="15" x14ac:dyDescent="0.25">
      <c r="A4" s="33">
        <v>45768</v>
      </c>
      <c r="B4" s="31" t="s">
        <v>10</v>
      </c>
      <c r="C4" s="34">
        <f>VLOOKUP(B4,'Form (hours)'!$A$13:$B$17,2,FALSE)</f>
        <v>0</v>
      </c>
      <c r="D4" s="34">
        <f>IF(OR(A4&lt;'Calculation (hours)'!$B$1,A4&gt;'Calculation (hours)'!$B$2),0,C4)</f>
        <v>0</v>
      </c>
    </row>
    <row r="5" spans="1:5" ht="15" x14ac:dyDescent="0.25">
      <c r="A5" s="33">
        <v>45769</v>
      </c>
      <c r="B5" s="31" t="s">
        <v>11</v>
      </c>
      <c r="C5" s="34">
        <f>VLOOKUP(B5,'Form (hours)'!$A$13:$B$17,2,FALSE)</f>
        <v>0</v>
      </c>
      <c r="D5" s="34">
        <f>IF(OR(A5&lt;'Calculation (hours)'!$B$1,A5&gt;'Calculation (hours)'!$B$2),0,C5)</f>
        <v>0</v>
      </c>
    </row>
    <row r="6" spans="1:5" ht="15" x14ac:dyDescent="0.25">
      <c r="A6" s="33">
        <v>45782</v>
      </c>
      <c r="B6" s="31" t="s">
        <v>10</v>
      </c>
      <c r="C6" s="34">
        <f>VLOOKUP(B6,'Form (hours)'!$A$13:$B$17,2,FALSE)</f>
        <v>0</v>
      </c>
      <c r="D6" s="34">
        <f>IF(OR(A6&lt;'Calculation (hours)'!$B$1,A6&gt;'Calculation (hours)'!$B$2),0,C6)</f>
        <v>0</v>
      </c>
    </row>
    <row r="7" spans="1:5" ht="15" x14ac:dyDescent="0.25">
      <c r="A7" s="33">
        <v>45803</v>
      </c>
      <c r="B7" s="31" t="s">
        <v>10</v>
      </c>
      <c r="C7" s="34">
        <f>VLOOKUP(B7,'Form (hours)'!$A$13:$B$17,2,FALSE)</f>
        <v>0</v>
      </c>
      <c r="D7" s="34">
        <f>IF(OR(A7&lt;'Calculation (hours)'!$B$1,A7&gt;'Calculation (hours)'!$B$2),0,C7)</f>
        <v>0</v>
      </c>
    </row>
    <row r="8" spans="1:5" ht="15" x14ac:dyDescent="0.25">
      <c r="A8" s="33">
        <v>45894</v>
      </c>
      <c r="B8" s="31" t="s">
        <v>10</v>
      </c>
      <c r="C8" s="34">
        <f>VLOOKUP(B8,'Form (hours)'!$A$13:$B$17,2,FALSE)</f>
        <v>0</v>
      </c>
      <c r="D8" s="34">
        <f>IF(OR(A8&lt;'Calculation (hours)'!$B$1,A8&gt;'Calculation (hours)'!$B$2),0,C8)</f>
        <v>0</v>
      </c>
    </row>
    <row r="9" spans="1:5" ht="15" x14ac:dyDescent="0.25">
      <c r="A9" s="33">
        <v>45895</v>
      </c>
      <c r="B9" s="31" t="s">
        <v>11</v>
      </c>
      <c r="C9" s="34">
        <f>VLOOKUP(B9,'Form (hours)'!$A$13:$B$17,2,FALSE)</f>
        <v>0</v>
      </c>
      <c r="D9" s="34">
        <f>IF(OR(A9&lt;'Calculation (hours)'!$B$1,A9&gt;'Calculation (hours)'!$B$2),0,C9)</f>
        <v>0</v>
      </c>
    </row>
    <row r="10" spans="1:5" ht="15" x14ac:dyDescent="0.25">
      <c r="A10" s="33">
        <v>46016</v>
      </c>
      <c r="B10" s="31" t="s">
        <v>13</v>
      </c>
      <c r="C10" s="34">
        <f>VLOOKUP(B10,'Form (hours)'!$A$13:$B$17,2,FALSE)</f>
        <v>0</v>
      </c>
      <c r="D10" s="34">
        <f>IF(OR(A10&lt;'Calculation (hours)'!$B$1,A10&gt;'Calculation (hours)'!$B$2),0,C10)</f>
        <v>0</v>
      </c>
    </row>
    <row r="11" spans="1:5" ht="15" x14ac:dyDescent="0.25">
      <c r="A11" s="33">
        <v>46017</v>
      </c>
      <c r="B11" s="31" t="s">
        <v>14</v>
      </c>
      <c r="C11" s="34">
        <f>VLOOKUP(B11,'Form (hours)'!$A$13:$B$17,2,FALSE)</f>
        <v>0</v>
      </c>
      <c r="D11" s="34">
        <f>IF(OR(A11&lt;'Calculation (hours)'!$B$1,A11&gt;'Calculation (hours)'!$B$2),0,C11)</f>
        <v>0</v>
      </c>
    </row>
    <row r="12" spans="1:5" ht="15" x14ac:dyDescent="0.25">
      <c r="A12" s="33">
        <v>46020</v>
      </c>
      <c r="B12" s="31" t="s">
        <v>10</v>
      </c>
      <c r="C12" s="34">
        <f>VLOOKUP(B12,'Form (hours)'!$A$13:$B$17,2,FALSE)</f>
        <v>0</v>
      </c>
      <c r="D12" s="34">
        <f>IF(OR(A12&lt;'Calculation (hours)'!$B$1,A12&gt;'Calculation (hours)'!$B$2),0,C12)</f>
        <v>0</v>
      </c>
    </row>
    <row r="13" spans="1:5" ht="15" x14ac:dyDescent="0.25">
      <c r="A13" s="33">
        <v>46021</v>
      </c>
      <c r="B13" s="31" t="s">
        <v>11</v>
      </c>
      <c r="C13" s="34">
        <f>VLOOKUP(B13,'Form (hours)'!$A$13:$B$17,2,FALSE)</f>
        <v>0</v>
      </c>
      <c r="D13" s="34">
        <f>IF(OR(A13&lt;'Calculation (hours)'!$B$1,A13&gt;'Calculation (hours)'!$B$2),0,C13)</f>
        <v>0</v>
      </c>
    </row>
    <row r="14" spans="1:5" ht="15" x14ac:dyDescent="0.25">
      <c r="A14" s="33">
        <v>46022</v>
      </c>
      <c r="B14" s="31" t="s">
        <v>12</v>
      </c>
      <c r="C14" s="34">
        <f>VLOOKUP(B14,'Form (hours)'!$A$13:$B$17,2,FALSE)</f>
        <v>0</v>
      </c>
      <c r="D14" s="34">
        <f>IF(OR(A14&lt;'Calculation (hours)'!$B$1,A14&gt;'Calculation (hours)'!$B$2),0,C14)</f>
        <v>0</v>
      </c>
    </row>
  </sheetData>
  <sheetProtection algorithmName="SHA-512" hashValue="JaGCKel25pN5LGOR1YSbeKHb/UKrCZMlgEq4n3ylXoTQvgWyXGYk4Mbbc2M5cOF70bv7S83odNf0DRWMzpRR4w==" saltValue="VddkTFrl/x05Ys9vCRvt9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(days)</vt:lpstr>
      <vt:lpstr>Form (hours)</vt:lpstr>
      <vt:lpstr>Calculation (days)</vt:lpstr>
      <vt:lpstr>Calculation (hours)</vt:lpstr>
      <vt:lpstr>Values</vt:lpstr>
      <vt:lpstr>Bank holidays</vt:lpstr>
    </vt:vector>
  </TitlesOfParts>
  <Company>Oxford Brookes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Woodley</dc:creator>
  <cp:lastModifiedBy>Gabrielle Mcnickle</cp:lastModifiedBy>
  <dcterms:created xsi:type="dcterms:W3CDTF">2024-03-11T14:15:43Z</dcterms:created>
  <dcterms:modified xsi:type="dcterms:W3CDTF">2024-07-23T16:27:01Z</dcterms:modified>
</cp:coreProperties>
</file>